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1.xml" ContentType="application/vnd.openxmlformats-officedocument.spreadsheetml.pivotTabl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Ex1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xl/pivotTables/pivotTable2.xml" ContentType="application/vnd.openxmlformats-officedocument.spreadsheetml.pivotTable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8.xml" ContentType="application/vnd.openxmlformats-officedocument.drawing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9.xml" ContentType="application/vnd.openxmlformats-officedocument.drawing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ergio\Documents\Personal\"/>
    </mc:Choice>
  </mc:AlternateContent>
  <xr:revisionPtr revIDLastSave="0" documentId="13_ncr:1_{A35FD733-B948-4115-AEAD-447B96588B71}" xr6:coauthVersionLast="45" xr6:coauthVersionMax="45" xr10:uidLastSave="{00000000-0000-0000-0000-000000000000}"/>
  <bookViews>
    <workbookView xWindow="-120" yWindow="-120" windowWidth="20730" windowHeight="11760" tabRatio="914" autoFilterDateGrouping="0" xr2:uid="{00000000-000D-0000-FFFF-FFFF00000000}"/>
  </bookViews>
  <sheets>
    <sheet name="Enero" sheetId="16" r:id="rId1"/>
    <sheet name="Febrero" sheetId="44" r:id="rId2"/>
    <sheet name="Gastos 2020" sheetId="15" r:id="rId3"/>
    <sheet name="Recibos" sheetId="14" r:id="rId4"/>
    <sheet name="Gasolina" sheetId="5" r:id="rId5"/>
    <sheet name="Alimentación" sheetId="10" r:id="rId6"/>
    <sheet name="Peso" sheetId="12" r:id="rId7"/>
    <sheet name="Gráfico general" sheetId="39" r:id="rId8"/>
    <sheet name="Graf. Alimentación" sheetId="19" r:id="rId9"/>
    <sheet name="Gráficos" sheetId="4" r:id="rId10"/>
    <sheet name="Anual" sheetId="6" r:id="rId11"/>
    <sheet name="Total" sheetId="32" r:id="rId12"/>
    <sheet name="aux" sheetId="7" r:id="rId13"/>
    <sheet name="auxalimen" sheetId="13" r:id="rId14"/>
  </sheets>
  <externalReferences>
    <externalReference r:id="rId15"/>
    <externalReference r:id="rId16"/>
    <externalReference r:id="rId17"/>
    <externalReference r:id="rId18"/>
  </externalReferences>
  <definedNames>
    <definedName name="_xlchart.v1.0" hidden="1">'Gastos 2020'!$A$50:$A$51</definedName>
    <definedName name="_xlchart.v1.1" hidden="1">'Gastos 2020'!$N$1</definedName>
    <definedName name="_xlchart.v1.2" hidden="1">'Gastos 2020'!$N$50:$N$51</definedName>
    <definedName name="Alimentación">aux!$G$3:$G$12</definedName>
    <definedName name="Aliños">auxalimen!$A$2:$A$7</definedName>
    <definedName name="Aperitivos">auxalimen!$B$2:$B$7</definedName>
    <definedName name="auxalimen">[1]auxalimen!$A$1:$N$1</definedName>
    <definedName name="Bebida">aux!$P$3:$P$7</definedName>
    <definedName name="Bebidas">auxalimen!$C$2:$C$7</definedName>
    <definedName name="Carne">auxalimen!$D$2:$D$6</definedName>
    <definedName name="Cereales">auxalimen!$E$2:$E$7</definedName>
    <definedName name="Charcutería">auxalimen!$F$2:$F$6</definedName>
    <definedName name="Comida">aux!$Q$3:$Q$7</definedName>
    <definedName name="Compras">aux!$R$3:$R$13</definedName>
    <definedName name="Conservas">auxalimen!$G$2:$G$7</definedName>
    <definedName name="Fastfood">auxalimen!$H$2:$H$6</definedName>
    <definedName name="Frutas">auxalimen!$I$2:$I$9</definedName>
    <definedName name="GastosCasa">aux!$H$3:$H$8</definedName>
    <definedName name="Hogar">aux!$D$3:$D$6</definedName>
    <definedName name="Ingresos">aux!$C$3:$C$8</definedName>
    <definedName name="JoseMari">aux!$L$3:$L$6</definedName>
    <definedName name="Lácteos">auxalimen!$J$2:$J$6</definedName>
    <definedName name="Lucas">aux!$I$3:$I$7</definedName>
    <definedName name="MariCarmen">[1]aux!$N$3:$N$7</definedName>
    <definedName name="Obligatorios">aux!$A$2:$A$5</definedName>
    <definedName name="Ocio">aux!$P$2:$S$2</definedName>
    <definedName name="OtrosTrans">aux!$N$3:$N$7</definedName>
    <definedName name="Pasta">auxalimen!$K$2:$K$6</definedName>
    <definedName name="Pescados">auxalimen!$L$2:$L$5</definedName>
    <definedName name="Postres">auxalimen!$M$2:$M$5</definedName>
    <definedName name="Recibos">aux!$J$3:$J$7</definedName>
    <definedName name="Transporte">aux!$E$3:$E$5</definedName>
    <definedName name="Verduras">auxalimen!$N$2:$N$13</definedName>
    <definedName name="Viajes">aux!$S$3:$S$16</definedName>
  </definedNames>
  <calcPr calcId="181029"/>
  <pivotCaches>
    <pivotCache cacheId="4" r:id="rId19"/>
    <pivotCache cacheId="7" r:id="rId20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7" i="10" l="1"/>
  <c r="C5" i="5" l="1"/>
  <c r="C4" i="5"/>
  <c r="C12" i="5"/>
  <c r="C13" i="5" s="1"/>
  <c r="C11" i="5"/>
  <c r="C14" i="5" s="1"/>
  <c r="C15" i="5"/>
  <c r="C8" i="5"/>
  <c r="C7" i="5" l="1"/>
  <c r="C6" i="5"/>
  <c r="C18" i="5"/>
  <c r="C2" i="5"/>
  <c r="A100" i="44" l="1"/>
  <c r="B100" i="44" s="1"/>
  <c r="C100" i="15" s="1"/>
  <c r="B99" i="44"/>
  <c r="C99" i="15" s="1"/>
  <c r="A99" i="44"/>
  <c r="L98" i="44"/>
  <c r="B98" i="44"/>
  <c r="C98" i="15" s="1"/>
  <c r="A98" i="44"/>
  <c r="L97" i="44"/>
  <c r="B97" i="44"/>
  <c r="C97" i="15" s="1"/>
  <c r="A97" i="44"/>
  <c r="L96" i="44"/>
  <c r="B96" i="44"/>
  <c r="C96" i="15" s="1"/>
  <c r="A96" i="44"/>
  <c r="L95" i="44"/>
  <c r="B95" i="44"/>
  <c r="C95" i="15" s="1"/>
  <c r="A95" i="44"/>
  <c r="L94" i="44"/>
  <c r="A94" i="44"/>
  <c r="L93" i="44"/>
  <c r="L92" i="44"/>
  <c r="L91" i="44"/>
  <c r="L90" i="44"/>
  <c r="A90" i="44"/>
  <c r="L89" i="44"/>
  <c r="A89" i="44"/>
  <c r="B89" i="44" s="1"/>
  <c r="C89" i="15" s="1"/>
  <c r="L88" i="44"/>
  <c r="A88" i="44"/>
  <c r="L87" i="44"/>
  <c r="A87" i="44"/>
  <c r="B87" i="44" s="1"/>
  <c r="C87" i="15" s="1"/>
  <c r="L86" i="44"/>
  <c r="M92" i="44" s="1"/>
  <c r="C92" i="10" s="1"/>
  <c r="A86" i="44"/>
  <c r="L85" i="44"/>
  <c r="A85" i="44"/>
  <c r="B85" i="44" s="1"/>
  <c r="C85" i="15" s="1"/>
  <c r="L84" i="44"/>
  <c r="M84" i="44" s="1"/>
  <c r="C84" i="10" s="1"/>
  <c r="A84" i="44"/>
  <c r="L83" i="44"/>
  <c r="A83" i="44"/>
  <c r="B83" i="44" s="1"/>
  <c r="C83" i="15" s="1"/>
  <c r="L82" i="44"/>
  <c r="M82" i="44" s="1"/>
  <c r="C82" i="10" s="1"/>
  <c r="A82" i="44"/>
  <c r="L81" i="44"/>
  <c r="A81" i="44"/>
  <c r="B81" i="44" s="1"/>
  <c r="C81" i="15" s="1"/>
  <c r="L80" i="44"/>
  <c r="A80" i="44"/>
  <c r="L79" i="44"/>
  <c r="A79" i="44"/>
  <c r="B79" i="44" s="1"/>
  <c r="C79" i="15" s="1"/>
  <c r="L78" i="44"/>
  <c r="A78" i="44"/>
  <c r="L77" i="44"/>
  <c r="A77" i="44"/>
  <c r="B77" i="44" s="1"/>
  <c r="C77" i="15" s="1"/>
  <c r="L76" i="44"/>
  <c r="A76" i="44"/>
  <c r="L75" i="44"/>
  <c r="A75" i="44"/>
  <c r="B75" i="44" s="1"/>
  <c r="C75" i="15" s="1"/>
  <c r="L74" i="44"/>
  <c r="A74" i="44"/>
  <c r="L73" i="44"/>
  <c r="A73" i="44"/>
  <c r="B73" i="44" s="1"/>
  <c r="C73" i="15" s="1"/>
  <c r="L72" i="44"/>
  <c r="A72" i="44"/>
  <c r="L71" i="44"/>
  <c r="A71" i="44"/>
  <c r="B71" i="44" s="1"/>
  <c r="C71" i="15" s="1"/>
  <c r="L70" i="44"/>
  <c r="A70" i="44"/>
  <c r="L69" i="44"/>
  <c r="A69" i="44"/>
  <c r="B69" i="44" s="1"/>
  <c r="C69" i="15" s="1"/>
  <c r="L68" i="44"/>
  <c r="A68" i="44"/>
  <c r="L67" i="44"/>
  <c r="A67" i="44"/>
  <c r="B67" i="44" s="1"/>
  <c r="C67" i="15" s="1"/>
  <c r="L66" i="44"/>
  <c r="A66" i="44"/>
  <c r="L65" i="44"/>
  <c r="A65" i="44"/>
  <c r="B65" i="44" s="1"/>
  <c r="C65" i="15" s="1"/>
  <c r="L64" i="44"/>
  <c r="A64" i="44"/>
  <c r="L63" i="44"/>
  <c r="A63" i="44"/>
  <c r="B63" i="44" s="1"/>
  <c r="C63" i="15" s="1"/>
  <c r="L62" i="44"/>
  <c r="M62" i="44" s="1"/>
  <c r="C62" i="10" s="1"/>
  <c r="A62" i="44"/>
  <c r="L61" i="44"/>
  <c r="A61" i="44"/>
  <c r="B61" i="44" s="1"/>
  <c r="C61" i="15" s="1"/>
  <c r="L60" i="44"/>
  <c r="M60" i="44" s="1"/>
  <c r="C60" i="10" s="1"/>
  <c r="A60" i="44"/>
  <c r="L59" i="44"/>
  <c r="A59" i="44"/>
  <c r="B59" i="44" s="1"/>
  <c r="C59" i="15" s="1"/>
  <c r="L58" i="44"/>
  <c r="M58" i="44" s="1"/>
  <c r="C58" i="10" s="1"/>
  <c r="A58" i="44"/>
  <c r="L57" i="44"/>
  <c r="A57" i="44"/>
  <c r="B57" i="44" s="1"/>
  <c r="C57" i="15" s="1"/>
  <c r="L56" i="44"/>
  <c r="M56" i="44" s="1"/>
  <c r="C56" i="10" s="1"/>
  <c r="A56" i="44"/>
  <c r="L55" i="44"/>
  <c r="A55" i="44"/>
  <c r="B55" i="44" s="1"/>
  <c r="C55" i="15" s="1"/>
  <c r="L54" i="44"/>
  <c r="M54" i="44" s="1"/>
  <c r="C54" i="10" s="1"/>
  <c r="A54" i="44"/>
  <c r="L53" i="44"/>
  <c r="A53" i="44"/>
  <c r="B53" i="44" s="1"/>
  <c r="C53" i="15" s="1"/>
  <c r="L52" i="44"/>
  <c r="M52" i="44" s="1"/>
  <c r="C52" i="10" s="1"/>
  <c r="A52" i="44"/>
  <c r="L51" i="44"/>
  <c r="A51" i="44"/>
  <c r="L50" i="44"/>
  <c r="M50" i="44" s="1"/>
  <c r="C50" i="10" s="1"/>
  <c r="A50" i="44"/>
  <c r="L49" i="44"/>
  <c r="A49" i="44"/>
  <c r="B49" i="44" s="1"/>
  <c r="C49" i="15" s="1"/>
  <c r="L48" i="44"/>
  <c r="A48" i="44"/>
  <c r="L47" i="44"/>
  <c r="A47" i="44"/>
  <c r="B47" i="44" s="1"/>
  <c r="C47" i="15" s="1"/>
  <c r="L46" i="44"/>
  <c r="A46" i="44"/>
  <c r="L45" i="44"/>
  <c r="A45" i="44"/>
  <c r="B45" i="44" s="1"/>
  <c r="C45" i="15" s="1"/>
  <c r="L44" i="44"/>
  <c r="A44" i="44"/>
  <c r="L43" i="44"/>
  <c r="A43" i="44"/>
  <c r="L42" i="44"/>
  <c r="A42" i="44"/>
  <c r="L41" i="44"/>
  <c r="A41" i="44"/>
  <c r="L40" i="44"/>
  <c r="A40" i="44"/>
  <c r="L39" i="44"/>
  <c r="A39" i="44"/>
  <c r="L38" i="44"/>
  <c r="A38" i="44"/>
  <c r="L37" i="44"/>
  <c r="A37" i="44"/>
  <c r="B37" i="44" s="1"/>
  <c r="C37" i="15" s="1"/>
  <c r="L36" i="44"/>
  <c r="A36" i="44"/>
  <c r="L35" i="44"/>
  <c r="A35" i="44"/>
  <c r="B35" i="44" s="1"/>
  <c r="C35" i="15" s="1"/>
  <c r="L34" i="44"/>
  <c r="M34" i="44" s="1"/>
  <c r="C34" i="10" s="1"/>
  <c r="A34" i="44"/>
  <c r="L33" i="44"/>
  <c r="A33" i="44"/>
  <c r="L32" i="44"/>
  <c r="M32" i="44" s="1"/>
  <c r="C32" i="10" s="1"/>
  <c r="A32" i="44"/>
  <c r="L31" i="44"/>
  <c r="A31" i="44"/>
  <c r="L30" i="44"/>
  <c r="M30" i="44" s="1"/>
  <c r="C30" i="10" s="1"/>
  <c r="A30" i="44"/>
  <c r="L29" i="44"/>
  <c r="A29" i="44"/>
  <c r="L28" i="44"/>
  <c r="M28" i="44" s="1"/>
  <c r="C28" i="10" s="1"/>
  <c r="A28" i="44"/>
  <c r="L27" i="44"/>
  <c r="A27" i="44"/>
  <c r="L26" i="44"/>
  <c r="M26" i="44" s="1"/>
  <c r="C26" i="10" s="1"/>
  <c r="A26" i="44"/>
  <c r="L25" i="44"/>
  <c r="A25" i="44"/>
  <c r="L24" i="44"/>
  <c r="M24" i="44" s="1"/>
  <c r="C24" i="10" s="1"/>
  <c r="A24" i="44"/>
  <c r="L23" i="44"/>
  <c r="A23" i="44"/>
  <c r="L22" i="44"/>
  <c r="A22" i="44"/>
  <c r="L21" i="44"/>
  <c r="A21" i="44"/>
  <c r="L20" i="44"/>
  <c r="A20" i="44"/>
  <c r="L19" i="44"/>
  <c r="A19" i="44"/>
  <c r="L18" i="44"/>
  <c r="A18" i="44"/>
  <c r="L17" i="44"/>
  <c r="A17" i="44"/>
  <c r="B17" i="44" s="1"/>
  <c r="C17" i="15" s="1"/>
  <c r="L16" i="44"/>
  <c r="A16" i="44"/>
  <c r="L15" i="44"/>
  <c r="A15" i="44"/>
  <c r="B15" i="44" s="1"/>
  <c r="C15" i="15" s="1"/>
  <c r="L14" i="44"/>
  <c r="M14" i="44" s="1"/>
  <c r="C14" i="10" s="1"/>
  <c r="A14" i="44"/>
  <c r="L13" i="44"/>
  <c r="A13" i="44"/>
  <c r="B13" i="44" s="1"/>
  <c r="C13" i="15" s="1"/>
  <c r="L12" i="44"/>
  <c r="M12" i="44" s="1"/>
  <c r="C12" i="10" s="1"/>
  <c r="A12" i="44"/>
  <c r="L11" i="44"/>
  <c r="A11" i="44"/>
  <c r="B11" i="44" s="1"/>
  <c r="C11" i="15" s="1"/>
  <c r="L10" i="44"/>
  <c r="M10" i="44" s="1"/>
  <c r="C10" i="10" s="1"/>
  <c r="A10" i="44"/>
  <c r="L9" i="44"/>
  <c r="A9" i="44"/>
  <c r="B9" i="44" s="1"/>
  <c r="C9" i="15" s="1"/>
  <c r="L8" i="44"/>
  <c r="M8" i="44" s="1"/>
  <c r="C8" i="10" s="1"/>
  <c r="A8" i="44"/>
  <c r="B8" i="44" s="1"/>
  <c r="C8" i="15" s="1"/>
  <c r="L7" i="44"/>
  <c r="M7" i="44" s="1"/>
  <c r="C7" i="10" s="1"/>
  <c r="A7" i="44"/>
  <c r="B7" i="44" s="1"/>
  <c r="C7" i="15" s="1"/>
  <c r="L6" i="44"/>
  <c r="M6" i="44" s="1"/>
  <c r="C6" i="10" s="1"/>
  <c r="A6" i="44"/>
  <c r="B6" i="44" s="1"/>
  <c r="C6" i="15" s="1"/>
  <c r="M5" i="44"/>
  <c r="C5" i="10" s="1"/>
  <c r="L5" i="44"/>
  <c r="A5" i="44"/>
  <c r="B5" i="44" s="1"/>
  <c r="C5" i="15" s="1"/>
  <c r="L4" i="44"/>
  <c r="M4" i="44" s="1"/>
  <c r="C4" i="10" s="1"/>
  <c r="A4" i="44"/>
  <c r="B4" i="44" s="1"/>
  <c r="C4" i="15" s="1"/>
  <c r="L3" i="44"/>
  <c r="M3" i="44" s="1"/>
  <c r="C3" i="10" s="1"/>
  <c r="A3" i="44"/>
  <c r="L2" i="44"/>
  <c r="A2" i="44"/>
  <c r="B94" i="44" l="1"/>
  <c r="M2" i="44"/>
  <c r="C2" i="10" s="1"/>
  <c r="M38" i="44"/>
  <c r="C38" i="10" s="1"/>
  <c r="M40" i="44"/>
  <c r="C40" i="10" s="1"/>
  <c r="M44" i="44"/>
  <c r="C44" i="10" s="1"/>
  <c r="M46" i="44"/>
  <c r="C46" i="10" s="1"/>
  <c r="M48" i="44"/>
  <c r="C48" i="10" s="1"/>
  <c r="M18" i="44"/>
  <c r="C18" i="10" s="1"/>
  <c r="M20" i="44"/>
  <c r="C20" i="10" s="1"/>
  <c r="M22" i="44"/>
  <c r="C22" i="10" s="1"/>
  <c r="M11" i="44"/>
  <c r="C11" i="10" s="1"/>
  <c r="M13" i="44"/>
  <c r="C13" i="10" s="1"/>
  <c r="M15" i="44"/>
  <c r="C15" i="10" s="1"/>
  <c r="M17" i="44"/>
  <c r="C17" i="10" s="1"/>
  <c r="M19" i="44"/>
  <c r="C19" i="10" s="1"/>
  <c r="M21" i="44"/>
  <c r="C21" i="10" s="1"/>
  <c r="M25" i="44"/>
  <c r="M27" i="44"/>
  <c r="C27" i="10" s="1"/>
  <c r="M31" i="44"/>
  <c r="C31" i="10" s="1"/>
  <c r="M33" i="44"/>
  <c r="C33" i="10" s="1"/>
  <c r="M35" i="44"/>
  <c r="C35" i="10" s="1"/>
  <c r="M37" i="44"/>
  <c r="C37" i="10" s="1"/>
  <c r="M39" i="44"/>
  <c r="C39" i="10" s="1"/>
  <c r="M41" i="44"/>
  <c r="C41" i="10" s="1"/>
  <c r="M43" i="44"/>
  <c r="C43" i="10" s="1"/>
  <c r="M45" i="44"/>
  <c r="C45" i="10" s="1"/>
  <c r="M47" i="44"/>
  <c r="C47" i="10" s="1"/>
  <c r="M51" i="44"/>
  <c r="C51" i="10" s="1"/>
  <c r="M53" i="44"/>
  <c r="C53" i="10" s="1"/>
  <c r="M57" i="44"/>
  <c r="C57" i="10" s="1"/>
  <c r="M59" i="44"/>
  <c r="C59" i="10" s="1"/>
  <c r="M61" i="44"/>
  <c r="C61" i="10" s="1"/>
  <c r="M63" i="44"/>
  <c r="C63" i="10" s="1"/>
  <c r="M65" i="44"/>
  <c r="C65" i="10" s="1"/>
  <c r="M67" i="44"/>
  <c r="C67" i="10" s="1"/>
  <c r="M69" i="44"/>
  <c r="C69" i="10" s="1"/>
  <c r="M71" i="44"/>
  <c r="C71" i="10" s="1"/>
  <c r="M73" i="44"/>
  <c r="C73" i="10" s="1"/>
  <c r="M75" i="44"/>
  <c r="C75" i="10" s="1"/>
  <c r="M77" i="44"/>
  <c r="C77" i="10" s="1"/>
  <c r="M79" i="44"/>
  <c r="C79" i="10" s="1"/>
  <c r="M83" i="44"/>
  <c r="C83" i="10" s="1"/>
  <c r="M85" i="44"/>
  <c r="C85" i="10" s="1"/>
  <c r="M87" i="44"/>
  <c r="C87" i="10" s="1"/>
  <c r="M89" i="44"/>
  <c r="C89" i="10" s="1"/>
  <c r="M93" i="44"/>
  <c r="C93" i="10" s="1"/>
  <c r="M94" i="44"/>
  <c r="C94" i="10" s="1"/>
  <c r="M95" i="44"/>
  <c r="C95" i="10" s="1"/>
  <c r="M96" i="44"/>
  <c r="C96" i="10" s="1"/>
  <c r="M97" i="44"/>
  <c r="C97" i="10" s="1"/>
  <c r="M98" i="44"/>
  <c r="C98" i="10" s="1"/>
  <c r="B10" i="44"/>
  <c r="B12" i="44"/>
  <c r="C12" i="15" s="1"/>
  <c r="B16" i="44"/>
  <c r="B18" i="44"/>
  <c r="C18" i="15" s="1"/>
  <c r="B20" i="44"/>
  <c r="B22" i="44"/>
  <c r="C22" i="15" s="1"/>
  <c r="B24" i="44"/>
  <c r="C24" i="15" s="1"/>
  <c r="B26" i="44"/>
  <c r="C26" i="15" s="1"/>
  <c r="B28" i="44"/>
  <c r="C28" i="15" s="1"/>
  <c r="B30" i="44"/>
  <c r="C30" i="15" s="1"/>
  <c r="B32" i="44"/>
  <c r="C32" i="15" s="1"/>
  <c r="B36" i="44"/>
  <c r="C36" i="15" s="1"/>
  <c r="B38" i="44"/>
  <c r="C38" i="15" s="1"/>
  <c r="B40" i="44"/>
  <c r="C40" i="15" s="1"/>
  <c r="B42" i="44"/>
  <c r="C42" i="15" s="1"/>
  <c r="B46" i="44"/>
  <c r="C46" i="15" s="1"/>
  <c r="B48" i="44"/>
  <c r="C48" i="15" s="1"/>
  <c r="B54" i="44"/>
  <c r="C54" i="15" s="1"/>
  <c r="B56" i="44"/>
  <c r="B60" i="44"/>
  <c r="C60" i="15" s="1"/>
  <c r="B62" i="44"/>
  <c r="C62" i="15" s="1"/>
  <c r="B66" i="44"/>
  <c r="C66" i="15" s="1"/>
  <c r="B68" i="44"/>
  <c r="B70" i="44"/>
  <c r="C70" i="15" s="1"/>
  <c r="B72" i="44"/>
  <c r="C72" i="15" s="1"/>
  <c r="B74" i="44"/>
  <c r="C74" i="15" s="1"/>
  <c r="B78" i="44"/>
  <c r="C78" i="15" s="1"/>
  <c r="B80" i="44"/>
  <c r="C80" i="15" s="1"/>
  <c r="B82" i="44"/>
  <c r="C82" i="15" s="1"/>
  <c r="B84" i="44"/>
  <c r="C84" i="15" s="1"/>
  <c r="B86" i="44"/>
  <c r="C86" i="15" s="1"/>
  <c r="B88" i="44"/>
  <c r="C88" i="15" s="1"/>
  <c r="B90" i="44"/>
  <c r="C90" i="15" s="1"/>
  <c r="M66" i="44"/>
  <c r="C66" i="10" s="1"/>
  <c r="M68" i="44"/>
  <c r="C68" i="10" s="1"/>
  <c r="M72" i="44"/>
  <c r="C72" i="10" s="1"/>
  <c r="M74" i="44"/>
  <c r="C74" i="10" s="1"/>
  <c r="M78" i="44"/>
  <c r="C78" i="10" s="1"/>
  <c r="M80" i="44"/>
  <c r="C80" i="10" s="1"/>
  <c r="M88" i="44"/>
  <c r="C88" i="10" s="1"/>
  <c r="M90" i="44"/>
  <c r="C90" i="10" s="1"/>
  <c r="B23" i="44"/>
  <c r="C23" i="15" s="1"/>
  <c r="B25" i="44"/>
  <c r="C25" i="15" s="1"/>
  <c r="B29" i="44"/>
  <c r="C29" i="15" s="1"/>
  <c r="B31" i="44"/>
  <c r="C31" i="15" s="1"/>
  <c r="B41" i="44"/>
  <c r="C41" i="15" s="1"/>
  <c r="B43" i="44"/>
  <c r="C43" i="15" s="1"/>
  <c r="M91" i="44"/>
  <c r="C91" i="10" s="1"/>
  <c r="C94" i="15" l="1"/>
  <c r="C3" i="6"/>
  <c r="M81" i="44"/>
  <c r="C81" i="10" s="1"/>
  <c r="M23" i="44"/>
  <c r="C23" i="10" s="1"/>
  <c r="C25" i="10"/>
  <c r="B19" i="44"/>
  <c r="C19" i="15" s="1"/>
  <c r="C20" i="15"/>
  <c r="B64" i="44"/>
  <c r="C64" i="15" s="1"/>
  <c r="C68" i="15"/>
  <c r="B52" i="44"/>
  <c r="C52" i="15" s="1"/>
  <c r="C56" i="15"/>
  <c r="B14" i="44"/>
  <c r="C14" i="15" s="1"/>
  <c r="C16" i="15"/>
  <c r="B3" i="44"/>
  <c r="C3" i="15" s="1"/>
  <c r="C10" i="15"/>
  <c r="M49" i="44"/>
  <c r="C49" i="10" s="1"/>
  <c r="M55" i="44"/>
  <c r="C55" i="10" s="1"/>
  <c r="M29" i="44"/>
  <c r="C29" i="10" s="1"/>
  <c r="M9" i="44"/>
  <c r="C9" i="10" s="1"/>
  <c r="B76" i="44"/>
  <c r="C76" i="15" s="1"/>
  <c r="B58" i="44"/>
  <c r="C58" i="15" s="1"/>
  <c r="B44" i="44"/>
  <c r="C44" i="15" s="1"/>
  <c r="B34" i="44"/>
  <c r="C34" i="15" s="1"/>
  <c r="B27" i="44"/>
  <c r="C27" i="15" s="1"/>
  <c r="M86" i="44"/>
  <c r="C86" i="10" s="1"/>
  <c r="M76" i="44"/>
  <c r="C76" i="10" s="1"/>
  <c r="M64" i="44"/>
  <c r="C64" i="10" s="1"/>
  <c r="M16" i="44"/>
  <c r="C16" i="10" s="1"/>
  <c r="B39" i="44"/>
  <c r="B21" i="44"/>
  <c r="M70" i="44"/>
  <c r="C70" i="10" s="1"/>
  <c r="M42" i="44"/>
  <c r="C42" i="10" s="1"/>
  <c r="M36" i="44"/>
  <c r="M99" i="44" l="1"/>
  <c r="C36" i="10"/>
  <c r="C99" i="10" s="1"/>
  <c r="B51" i="44"/>
  <c r="C51" i="15" s="1"/>
  <c r="B2" i="44"/>
  <c r="C21" i="15"/>
  <c r="B33" i="44"/>
  <c r="C33" i="15" s="1"/>
  <c r="C39" i="15"/>
  <c r="B50" i="44" l="1"/>
  <c r="C2" i="15"/>
  <c r="B92" i="44" l="1"/>
  <c r="C50" i="15"/>
  <c r="C92" i="15" s="1"/>
  <c r="C102" i="15" s="1"/>
  <c r="C103" i="15" s="1"/>
  <c r="B102" i="44" l="1"/>
  <c r="B103" i="44" s="1"/>
  <c r="C4" i="6"/>
  <c r="C5" i="6" s="1"/>
  <c r="C6" i="6" s="1"/>
  <c r="A56" i="10" l="1"/>
  <c r="M56" i="16"/>
  <c r="B56" i="10" s="1"/>
  <c r="N56" i="10" s="1"/>
  <c r="O56" i="10" s="1"/>
  <c r="L56" i="16"/>
  <c r="P56" i="10" l="1"/>
  <c r="M55" i="6" l="1"/>
  <c r="M54" i="6"/>
  <c r="M53" i="6"/>
  <c r="A75" i="15" l="1"/>
  <c r="L37" i="16"/>
  <c r="A75" i="16"/>
  <c r="L55" i="6" l="1"/>
  <c r="K55" i="6"/>
  <c r="J55" i="6"/>
  <c r="I55" i="6"/>
  <c r="H55" i="6"/>
  <c r="G55" i="6"/>
  <c r="F55" i="6"/>
  <c r="E55" i="6"/>
  <c r="D55" i="6"/>
  <c r="C55" i="6"/>
  <c r="B55" i="6"/>
  <c r="B56" i="6" s="1"/>
  <c r="L54" i="6"/>
  <c r="K54" i="6"/>
  <c r="J54" i="6"/>
  <c r="I54" i="6"/>
  <c r="H54" i="6"/>
  <c r="G54" i="6"/>
  <c r="F54" i="6"/>
  <c r="E54" i="6"/>
  <c r="D54" i="6"/>
  <c r="C54" i="6"/>
  <c r="B54" i="6"/>
  <c r="L53" i="6"/>
  <c r="K53" i="6"/>
  <c r="J53" i="6"/>
  <c r="I53" i="6"/>
  <c r="H53" i="6"/>
  <c r="G53" i="6"/>
  <c r="F53" i="6"/>
  <c r="E53" i="6"/>
  <c r="D53" i="6"/>
  <c r="C53" i="6"/>
  <c r="B53" i="6"/>
  <c r="B44" i="6"/>
  <c r="M43" i="6"/>
  <c r="L43" i="6"/>
  <c r="K43" i="6"/>
  <c r="J43" i="6"/>
  <c r="I43" i="6"/>
  <c r="H43" i="6"/>
  <c r="G43" i="6"/>
  <c r="F43" i="6"/>
  <c r="E43" i="6"/>
  <c r="D43" i="6"/>
  <c r="C43" i="6"/>
  <c r="B43" i="6"/>
  <c r="M42" i="6"/>
  <c r="L42" i="6"/>
  <c r="K42" i="6"/>
  <c r="J42" i="6"/>
  <c r="I42" i="6"/>
  <c r="H42" i="6"/>
  <c r="G42" i="6"/>
  <c r="F42" i="6"/>
  <c r="E42" i="6"/>
  <c r="D42" i="6"/>
  <c r="C42" i="6"/>
  <c r="B42" i="6"/>
  <c r="M41" i="6"/>
  <c r="L41" i="6"/>
  <c r="K41" i="6"/>
  <c r="J41" i="6"/>
  <c r="I41" i="6"/>
  <c r="H41" i="6"/>
  <c r="G41" i="6"/>
  <c r="F41" i="6"/>
  <c r="E41" i="6"/>
  <c r="D41" i="6"/>
  <c r="C41" i="6"/>
  <c r="B41" i="6"/>
  <c r="M49" i="6"/>
  <c r="L49" i="6"/>
  <c r="K49" i="6"/>
  <c r="J49" i="6"/>
  <c r="I49" i="6"/>
  <c r="H49" i="6"/>
  <c r="G49" i="6"/>
  <c r="F49" i="6"/>
  <c r="E49" i="6"/>
  <c r="D49" i="6"/>
  <c r="C49" i="6"/>
  <c r="B49" i="6"/>
  <c r="B50" i="6" s="1"/>
  <c r="M48" i="6"/>
  <c r="L48" i="6"/>
  <c r="K48" i="6"/>
  <c r="J48" i="6"/>
  <c r="I48" i="6"/>
  <c r="H48" i="6"/>
  <c r="G48" i="6"/>
  <c r="F48" i="6"/>
  <c r="E48" i="6"/>
  <c r="D48" i="6"/>
  <c r="C48" i="6"/>
  <c r="B48" i="6"/>
  <c r="M47" i="6"/>
  <c r="L47" i="6"/>
  <c r="K47" i="6"/>
  <c r="J47" i="6"/>
  <c r="I47" i="6"/>
  <c r="H47" i="6"/>
  <c r="G47" i="6"/>
  <c r="F47" i="6"/>
  <c r="E47" i="6"/>
  <c r="D47" i="6"/>
  <c r="C47" i="6"/>
  <c r="B47" i="6"/>
  <c r="A12" i="16"/>
  <c r="A13" i="16"/>
  <c r="A12" i="15"/>
  <c r="A13" i="15"/>
  <c r="N55" i="6" l="1"/>
  <c r="N56" i="6" s="1"/>
  <c r="C56" i="6"/>
  <c r="D56" i="6" s="1"/>
  <c r="E56" i="6" s="1"/>
  <c r="F56" i="6" s="1"/>
  <c r="G56" i="6" s="1"/>
  <c r="H56" i="6" s="1"/>
  <c r="I56" i="6" s="1"/>
  <c r="J56" i="6" s="1"/>
  <c r="K56" i="6" s="1"/>
  <c r="L56" i="6" s="1"/>
  <c r="M56" i="6" s="1"/>
  <c r="N47" i="6"/>
  <c r="N48" i="6"/>
  <c r="C50" i="6"/>
  <c r="D50" i="6" s="1"/>
  <c r="E50" i="6" s="1"/>
  <c r="F50" i="6" s="1"/>
  <c r="G50" i="6" s="1"/>
  <c r="H50" i="6" s="1"/>
  <c r="I50" i="6" s="1"/>
  <c r="J50" i="6" s="1"/>
  <c r="K50" i="6" s="1"/>
  <c r="L50" i="6" s="1"/>
  <c r="M50" i="6" s="1"/>
  <c r="N41" i="6"/>
  <c r="N42" i="6"/>
  <c r="N43" i="6"/>
  <c r="N44" i="6" s="1"/>
  <c r="C44" i="6"/>
  <c r="D44" i="6" s="1"/>
  <c r="E44" i="6" s="1"/>
  <c r="F44" i="6" s="1"/>
  <c r="G44" i="6" s="1"/>
  <c r="H44" i="6" s="1"/>
  <c r="I44" i="6" s="1"/>
  <c r="J44" i="6" s="1"/>
  <c r="K44" i="6" s="1"/>
  <c r="L44" i="6" s="1"/>
  <c r="M44" i="6" s="1"/>
  <c r="N53" i="6"/>
  <c r="N54" i="6"/>
  <c r="N49" i="6"/>
  <c r="N50" i="6" s="1"/>
  <c r="A87" i="10"/>
  <c r="A88" i="10"/>
  <c r="A89" i="10"/>
  <c r="A90" i="10"/>
  <c r="A91" i="10"/>
  <c r="A92" i="10"/>
  <c r="A93" i="10"/>
  <c r="A94" i="10"/>
  <c r="A95" i="10"/>
  <c r="A96" i="10"/>
  <c r="A97" i="10"/>
  <c r="A98" i="10"/>
  <c r="A86" i="10"/>
  <c r="A82" i="10"/>
  <c r="A83" i="10"/>
  <c r="A84" i="10"/>
  <c r="A85" i="10"/>
  <c r="A81" i="10"/>
  <c r="A77" i="10"/>
  <c r="A78" i="10"/>
  <c r="A79" i="10"/>
  <c r="A80" i="10"/>
  <c r="A76" i="10"/>
  <c r="A71" i="10"/>
  <c r="A72" i="10"/>
  <c r="A73" i="10"/>
  <c r="A74" i="10"/>
  <c r="A75" i="10"/>
  <c r="A70" i="10"/>
  <c r="A65" i="10"/>
  <c r="A66" i="10"/>
  <c r="A67" i="10"/>
  <c r="A68" i="10"/>
  <c r="A69" i="10"/>
  <c r="A64" i="10"/>
  <c r="A57" i="10"/>
  <c r="A58" i="10"/>
  <c r="A59" i="10"/>
  <c r="A60" i="10"/>
  <c r="A61" i="10"/>
  <c r="A62" i="10"/>
  <c r="A63" i="10"/>
  <c r="A55" i="10"/>
  <c r="A50" i="10"/>
  <c r="A51" i="10"/>
  <c r="A52" i="10"/>
  <c r="A53" i="10"/>
  <c r="A54" i="10"/>
  <c r="A49" i="10"/>
  <c r="A43" i="10"/>
  <c r="A44" i="10"/>
  <c r="A45" i="10"/>
  <c r="A46" i="10"/>
  <c r="A47" i="10"/>
  <c r="A48" i="10"/>
  <c r="A42" i="10"/>
  <c r="A38" i="10"/>
  <c r="A39" i="10"/>
  <c r="A40" i="10"/>
  <c r="A41" i="10"/>
  <c r="A36" i="10"/>
  <c r="A30" i="10"/>
  <c r="A31" i="10"/>
  <c r="A32" i="10"/>
  <c r="A33" i="10"/>
  <c r="A34" i="10"/>
  <c r="A35" i="10"/>
  <c r="A29" i="10"/>
  <c r="A24" i="10"/>
  <c r="A25" i="10"/>
  <c r="A26" i="10"/>
  <c r="A27" i="10"/>
  <c r="A28" i="10"/>
  <c r="A23" i="10"/>
  <c r="A17" i="10"/>
  <c r="A18" i="10"/>
  <c r="A19" i="10"/>
  <c r="A20" i="10"/>
  <c r="A21" i="10"/>
  <c r="A22" i="10"/>
  <c r="A16" i="10"/>
  <c r="A10" i="10"/>
  <c r="A11" i="10"/>
  <c r="A12" i="10"/>
  <c r="A13" i="10"/>
  <c r="A14" i="10"/>
  <c r="A15" i="10"/>
  <c r="A9" i="10"/>
  <c r="A3" i="10"/>
  <c r="A4" i="10"/>
  <c r="A5" i="10"/>
  <c r="A6" i="10"/>
  <c r="A7" i="10"/>
  <c r="A8" i="10"/>
  <c r="A2" i="10"/>
  <c r="B15" i="5"/>
  <c r="O15" i="5" s="1"/>
  <c r="B12" i="5"/>
  <c r="O12" i="5" s="1"/>
  <c r="B11" i="5"/>
  <c r="O11" i="5" s="1"/>
  <c r="B8" i="5"/>
  <c r="O8" i="5" s="1"/>
  <c r="B5" i="5"/>
  <c r="O5" i="5" s="1"/>
  <c r="B4" i="5"/>
  <c r="O4" i="5" s="1"/>
  <c r="A100" i="15"/>
  <c r="A99" i="15"/>
  <c r="A98" i="15"/>
  <c r="A97" i="15"/>
  <c r="A96" i="15"/>
  <c r="A95" i="15"/>
  <c r="A94" i="15"/>
  <c r="A90" i="15"/>
  <c r="A89" i="15"/>
  <c r="A88" i="15"/>
  <c r="A87" i="15"/>
  <c r="A86" i="15"/>
  <c r="A85" i="15"/>
  <c r="A84" i="15"/>
  <c r="A83" i="15"/>
  <c r="A82" i="15"/>
  <c r="A81" i="15"/>
  <c r="A80" i="15"/>
  <c r="A79" i="15"/>
  <c r="A78" i="15"/>
  <c r="A77" i="15"/>
  <c r="A76" i="15"/>
  <c r="A74" i="15"/>
  <c r="A73" i="15"/>
  <c r="A72" i="15"/>
  <c r="A71" i="15"/>
  <c r="A70" i="15"/>
  <c r="A69" i="15"/>
  <c r="A68" i="15"/>
  <c r="A67" i="15"/>
  <c r="A66" i="15"/>
  <c r="A65" i="15"/>
  <c r="A64" i="15"/>
  <c r="A63" i="15"/>
  <c r="A62" i="15"/>
  <c r="A61" i="15"/>
  <c r="A60" i="15"/>
  <c r="A59" i="15"/>
  <c r="A58" i="15"/>
  <c r="A57" i="15"/>
  <c r="A56" i="15"/>
  <c r="A55" i="15"/>
  <c r="A54" i="15"/>
  <c r="A53" i="15"/>
  <c r="A52" i="15"/>
  <c r="A51" i="15"/>
  <c r="A50" i="15"/>
  <c r="A49" i="15"/>
  <c r="A48" i="15"/>
  <c r="A47" i="15"/>
  <c r="A46" i="15"/>
  <c r="A45" i="15"/>
  <c r="A44" i="15"/>
  <c r="A43" i="15"/>
  <c r="A42" i="15"/>
  <c r="A41" i="15"/>
  <c r="A40" i="15"/>
  <c r="A39" i="15"/>
  <c r="A38" i="15"/>
  <c r="A37" i="15"/>
  <c r="A36" i="15"/>
  <c r="A35" i="15"/>
  <c r="A34" i="15"/>
  <c r="A33" i="15"/>
  <c r="A32" i="15"/>
  <c r="A31" i="15"/>
  <c r="A30" i="15"/>
  <c r="A29" i="15"/>
  <c r="A28" i="15"/>
  <c r="A27" i="15"/>
  <c r="A26" i="15"/>
  <c r="A25" i="15"/>
  <c r="A24" i="15"/>
  <c r="A23" i="15"/>
  <c r="A22" i="15"/>
  <c r="A21" i="15"/>
  <c r="A20" i="15"/>
  <c r="A19" i="15"/>
  <c r="A18" i="15"/>
  <c r="A17" i="15"/>
  <c r="A16" i="15"/>
  <c r="A15" i="15"/>
  <c r="A14" i="15"/>
  <c r="A11" i="15"/>
  <c r="A10" i="15"/>
  <c r="A9" i="15"/>
  <c r="A8" i="15"/>
  <c r="A7" i="15"/>
  <c r="A6" i="15"/>
  <c r="A5" i="15"/>
  <c r="A4" i="15"/>
  <c r="A3" i="15"/>
  <c r="A2" i="15"/>
  <c r="L87" i="16"/>
  <c r="L88" i="16"/>
  <c r="L89" i="16"/>
  <c r="L90" i="16"/>
  <c r="L91" i="16"/>
  <c r="L92" i="16"/>
  <c r="L93" i="16"/>
  <c r="L94" i="16"/>
  <c r="L95" i="16"/>
  <c r="L96" i="16"/>
  <c r="L97" i="16"/>
  <c r="L98" i="16"/>
  <c r="L82" i="16"/>
  <c r="L83" i="16"/>
  <c r="L84" i="16"/>
  <c r="L85" i="16"/>
  <c r="L77" i="16"/>
  <c r="L78" i="16"/>
  <c r="L79" i="16"/>
  <c r="L80" i="16"/>
  <c r="L71" i="16"/>
  <c r="L72" i="16"/>
  <c r="L73" i="16"/>
  <c r="L74" i="16"/>
  <c r="L75" i="16"/>
  <c r="L65" i="16"/>
  <c r="L66" i="16"/>
  <c r="L67" i="16"/>
  <c r="L68" i="16"/>
  <c r="L69" i="16"/>
  <c r="L57" i="16"/>
  <c r="L58" i="16"/>
  <c r="L59" i="16"/>
  <c r="L60" i="16"/>
  <c r="L61" i="16"/>
  <c r="L62" i="16"/>
  <c r="L63" i="16"/>
  <c r="L50" i="16"/>
  <c r="L51" i="16"/>
  <c r="L52" i="16"/>
  <c r="L53" i="16"/>
  <c r="L54" i="16"/>
  <c r="L43" i="16"/>
  <c r="L44" i="16"/>
  <c r="L45" i="16"/>
  <c r="L46" i="16"/>
  <c r="L47" i="16"/>
  <c r="L48" i="16"/>
  <c r="L38" i="16"/>
  <c r="L39" i="16"/>
  <c r="L40" i="16"/>
  <c r="L41" i="16"/>
  <c r="L30" i="16"/>
  <c r="L31" i="16"/>
  <c r="L32" i="16"/>
  <c r="L33" i="16"/>
  <c r="L34" i="16"/>
  <c r="L35" i="16"/>
  <c r="L24" i="16"/>
  <c r="L25" i="16"/>
  <c r="L26" i="16"/>
  <c r="L27" i="16"/>
  <c r="L28" i="16"/>
  <c r="L17" i="16"/>
  <c r="L18" i="16"/>
  <c r="L19" i="16"/>
  <c r="L20" i="16"/>
  <c r="L21" i="16"/>
  <c r="L22" i="16"/>
  <c r="L10" i="16"/>
  <c r="L11" i="16"/>
  <c r="L12" i="16"/>
  <c r="L13" i="16"/>
  <c r="L14" i="16"/>
  <c r="L15" i="16"/>
  <c r="L3" i="16"/>
  <c r="L4" i="16"/>
  <c r="L5" i="16"/>
  <c r="L6" i="16"/>
  <c r="L7" i="16"/>
  <c r="L8" i="16"/>
  <c r="L86" i="16"/>
  <c r="L81" i="16"/>
  <c r="L76" i="16"/>
  <c r="L70" i="16"/>
  <c r="L64" i="16"/>
  <c r="L55" i="16"/>
  <c r="L49" i="16"/>
  <c r="L42" i="16"/>
  <c r="L36" i="16"/>
  <c r="M37" i="16" s="1"/>
  <c r="B37" i="10" s="1"/>
  <c r="N37" i="10" s="1"/>
  <c r="L29" i="16"/>
  <c r="L23" i="16"/>
  <c r="L16" i="16"/>
  <c r="L9" i="16"/>
  <c r="L2" i="16"/>
  <c r="A77" i="16"/>
  <c r="A78" i="16"/>
  <c r="A79" i="16"/>
  <c r="A80" i="16"/>
  <c r="A81" i="16"/>
  <c r="A82" i="16"/>
  <c r="A83" i="16"/>
  <c r="A84" i="16"/>
  <c r="A85" i="16"/>
  <c r="A86" i="16"/>
  <c r="A87" i="16"/>
  <c r="A88" i="16"/>
  <c r="A89" i="16"/>
  <c r="A90" i="16"/>
  <c r="A65" i="16"/>
  <c r="A66" i="16"/>
  <c r="A67" i="16"/>
  <c r="A68" i="16"/>
  <c r="A69" i="16"/>
  <c r="A70" i="16"/>
  <c r="A71" i="16"/>
  <c r="A72" i="16"/>
  <c r="A73" i="16"/>
  <c r="A74" i="16"/>
  <c r="A59" i="16"/>
  <c r="A60" i="16"/>
  <c r="A61" i="16"/>
  <c r="A62" i="16"/>
  <c r="A63" i="16"/>
  <c r="A53" i="16"/>
  <c r="A54" i="16"/>
  <c r="A55" i="16"/>
  <c r="A56" i="16"/>
  <c r="A57" i="16"/>
  <c r="A95" i="16"/>
  <c r="A96" i="16"/>
  <c r="A97" i="16"/>
  <c r="A98" i="16"/>
  <c r="A99" i="16"/>
  <c r="A100" i="16"/>
  <c r="A94" i="16"/>
  <c r="A76" i="16"/>
  <c r="A64" i="16"/>
  <c r="B75" i="16" s="1"/>
  <c r="B75" i="15" s="1"/>
  <c r="N75" i="15" s="1"/>
  <c r="A58" i="16"/>
  <c r="A52" i="16"/>
  <c r="A51" i="16"/>
  <c r="A50" i="16"/>
  <c r="A46" i="16"/>
  <c r="A47" i="16"/>
  <c r="A48" i="16"/>
  <c r="A49" i="16"/>
  <c r="A45" i="16"/>
  <c r="A41" i="16"/>
  <c r="A42" i="16"/>
  <c r="A43" i="16"/>
  <c r="A40" i="16"/>
  <c r="A36" i="16"/>
  <c r="A37" i="16"/>
  <c r="A38" i="16"/>
  <c r="A35" i="16"/>
  <c r="A29" i="16"/>
  <c r="A30" i="16"/>
  <c r="A31" i="16"/>
  <c r="A32" i="16"/>
  <c r="A28" i="16"/>
  <c r="A23" i="16"/>
  <c r="A24" i="16"/>
  <c r="A25" i="16"/>
  <c r="A26" i="16"/>
  <c r="A22" i="16"/>
  <c r="A16" i="16"/>
  <c r="A17" i="16"/>
  <c r="A18" i="16"/>
  <c r="A19" i="16"/>
  <c r="A20" i="16"/>
  <c r="A15" i="16"/>
  <c r="A5" i="16"/>
  <c r="A6" i="16"/>
  <c r="A7" i="16"/>
  <c r="A8" i="16"/>
  <c r="A9" i="16"/>
  <c r="A10" i="16"/>
  <c r="A11" i="16"/>
  <c r="A4" i="16"/>
  <c r="A44" i="16"/>
  <c r="A39" i="16"/>
  <c r="A34" i="16"/>
  <c r="A33" i="16"/>
  <c r="A27" i="16"/>
  <c r="A21" i="16"/>
  <c r="A14" i="16"/>
  <c r="A3" i="16"/>
  <c r="B13" i="16" s="1"/>
  <c r="B13" i="15" s="1"/>
  <c r="A2" i="16"/>
  <c r="O37" i="10" l="1"/>
  <c r="P37" i="10"/>
  <c r="P75" i="15"/>
  <c r="O75" i="15"/>
  <c r="B12" i="16"/>
  <c r="B12" i="15" s="1"/>
  <c r="B14" i="5"/>
  <c r="O14" i="5" s="1"/>
  <c r="B13" i="5"/>
  <c r="O13" i="5" s="1"/>
  <c r="N16" i="5" l="1"/>
  <c r="N9" i="5"/>
  <c r="B18" i="5"/>
  <c r="B7" i="5" l="1"/>
  <c r="O7" i="5" s="1"/>
  <c r="B2" i="5"/>
  <c r="O2" i="5" s="1"/>
  <c r="B6" i="5"/>
  <c r="O6" i="5" s="1"/>
  <c r="B26" i="16" l="1"/>
  <c r="B26" i="15" s="1"/>
  <c r="B25" i="16"/>
  <c r="B25" i="15" s="1"/>
  <c r="B49" i="16" l="1"/>
  <c r="B49" i="15" s="1"/>
  <c r="M8" i="16" l="1"/>
  <c r="M7" i="16"/>
  <c r="M15" i="16"/>
  <c r="B15" i="10" s="1"/>
  <c r="M28" i="16"/>
  <c r="B28" i="10" s="1"/>
  <c r="M35" i="16"/>
  <c r="M48" i="16"/>
  <c r="B48" i="10" s="1"/>
  <c r="M51" i="16"/>
  <c r="B51" i="10" s="1"/>
  <c r="M63" i="16"/>
  <c r="B63" i="10" s="1"/>
  <c r="M75" i="16"/>
  <c r="B75" i="10" s="1"/>
  <c r="M87" i="16"/>
  <c r="M92" i="16"/>
  <c r="B92" i="10" s="1"/>
  <c r="M96" i="16"/>
  <c r="B96" i="10" s="1"/>
  <c r="A3" i="12"/>
  <c r="A4" i="12" s="1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D165" i="14" a="1"/>
  <c r="D165" i="14" s="1"/>
  <c r="F90" i="14" a="1"/>
  <c r="F90" i="14" s="1"/>
  <c r="E148" i="14" a="1"/>
  <c r="E148" i="14" s="1"/>
  <c r="E160" i="14" a="1"/>
  <c r="E160" i="14" s="1"/>
  <c r="E117" i="14" a="1"/>
  <c r="E117" i="14" s="1"/>
  <c r="E198" i="14" a="1"/>
  <c r="E198" i="14" s="1"/>
  <c r="E73" i="14" a="1"/>
  <c r="E73" i="14" s="1"/>
  <c r="E163" i="14" a="1"/>
  <c r="E163" i="14" s="1"/>
  <c r="E220" i="14" a="1"/>
  <c r="E220" i="14" s="1"/>
  <c r="E201" i="14" a="1"/>
  <c r="E201" i="14" s="1"/>
  <c r="E219" i="14" a="1"/>
  <c r="E219" i="14" s="1"/>
  <c r="E90" i="14" a="1"/>
  <c r="E90" i="14" s="1"/>
  <c r="E169" i="14" a="1"/>
  <c r="E169" i="14" s="1"/>
  <c r="E125" i="14" a="1"/>
  <c r="E125" i="14" s="1"/>
  <c r="D71" i="14" a="1"/>
  <c r="D71" i="14" s="1"/>
  <c r="F178" i="14" a="1"/>
  <c r="F178" i="14" s="1"/>
  <c r="E185" i="14" a="1"/>
  <c r="E185" i="14" s="1"/>
  <c r="E217" i="14" a="1"/>
  <c r="E217" i="14" s="1"/>
  <c r="E134" i="14" a="1"/>
  <c r="E134" i="14" s="1"/>
  <c r="E243" i="14" a="1"/>
  <c r="E243" i="14" s="1"/>
  <c r="E130" i="14" a="1"/>
  <c r="E130" i="14" s="1"/>
  <c r="E89" i="14" a="1"/>
  <c r="E89" i="14" s="1"/>
  <c r="E190" i="14" a="1"/>
  <c r="E190" i="14" s="1"/>
  <c r="E176" i="14" a="1"/>
  <c r="E176" i="14" s="1"/>
  <c r="E77" i="14" a="1"/>
  <c r="E77" i="14" s="1"/>
  <c r="C153" i="14" a="1"/>
  <c r="C153" i="14" s="1"/>
  <c r="E158" i="14" a="1"/>
  <c r="E158" i="14" s="1"/>
  <c r="E153" i="14" a="1"/>
  <c r="E153" i="14" s="1"/>
  <c r="E200" i="14" a="1"/>
  <c r="E200" i="14" s="1"/>
  <c r="E218" i="14" a="1"/>
  <c r="E218" i="14" s="1"/>
  <c r="E196" i="14" a="1"/>
  <c r="E196" i="14" s="1"/>
  <c r="E132" i="14" a="1"/>
  <c r="E132" i="14" s="1"/>
  <c r="E144" i="14" a="1"/>
  <c r="E144" i="14" s="1"/>
  <c r="E168" i="14" a="1"/>
  <c r="E168" i="14" s="1"/>
  <c r="E245" i="14" a="1"/>
  <c r="E245" i="14" s="1"/>
  <c r="E172" i="14" a="1"/>
  <c r="E172" i="14" s="1"/>
  <c r="E177" i="14" a="1"/>
  <c r="E177" i="14" s="1"/>
  <c r="E118" i="14" a="1"/>
  <c r="E118" i="14" s="1"/>
  <c r="E204" i="14" a="1"/>
  <c r="E204" i="14" s="1"/>
  <c r="E123" i="14" a="1"/>
  <c r="E123" i="14" s="1"/>
  <c r="E96" i="14" a="1"/>
  <c r="E96" i="14" s="1"/>
  <c r="E87" i="14" a="1"/>
  <c r="E87" i="14" s="1"/>
  <c r="C233" i="14" a="1"/>
  <c r="C233" i="14" s="1"/>
  <c r="E93" i="14" a="1"/>
  <c r="E93" i="14" s="1"/>
  <c r="E194" i="14" a="1"/>
  <c r="E194" i="14" s="1"/>
  <c r="E107" i="14" a="1"/>
  <c r="E107" i="14" s="1"/>
  <c r="E233" i="14" a="1"/>
  <c r="E233" i="14" s="1"/>
  <c r="E95" i="14" a="1"/>
  <c r="E95" i="14" s="1"/>
  <c r="E97" i="14" a="1"/>
  <c r="E97" i="14" s="1"/>
  <c r="E161" i="14" a="1"/>
  <c r="E161" i="14" s="1"/>
  <c r="E101" i="14" a="1"/>
  <c r="E101" i="14" s="1"/>
  <c r="E82" i="14" a="1"/>
  <c r="E82" i="14" s="1"/>
  <c r="E75" i="14" a="1"/>
  <c r="E75" i="14" s="1"/>
  <c r="E183" i="14" a="1"/>
  <c r="E183" i="14" s="1"/>
  <c r="E203" i="14" a="1"/>
  <c r="E203" i="14" s="1"/>
  <c r="E246" i="14" a="1"/>
  <c r="E246" i="14" s="1"/>
  <c r="E221" i="14" a="1"/>
  <c r="E221" i="14" s="1"/>
  <c r="E205" i="14" a="1"/>
  <c r="E205" i="14" s="1"/>
  <c r="E215" i="14" a="1"/>
  <c r="E215" i="14" s="1"/>
  <c r="E74" i="14" a="1"/>
  <c r="E74" i="14" s="1"/>
  <c r="E157" i="14" a="1"/>
  <c r="E157" i="14" s="1"/>
  <c r="E83" i="14" a="1"/>
  <c r="E83" i="14" s="1"/>
  <c r="E240" i="14" a="1"/>
  <c r="E240" i="14" s="1"/>
  <c r="E84" i="14" a="1"/>
  <c r="E84" i="14" s="1"/>
  <c r="E152" i="14" a="1"/>
  <c r="E152" i="14" s="1"/>
  <c r="E103" i="14" a="1"/>
  <c r="E103" i="14" s="1"/>
  <c r="E71" i="14" a="1"/>
  <c r="E71" i="14" s="1"/>
  <c r="E181" i="14" a="1"/>
  <c r="E181" i="14" s="1"/>
  <c r="E236" i="14" a="1"/>
  <c r="E236" i="14" s="1"/>
  <c r="E70" i="14" a="1"/>
  <c r="E70" i="14" s="1"/>
  <c r="E231" i="14" a="1"/>
  <c r="E231" i="14" s="1"/>
  <c r="E126" i="14" a="1"/>
  <c r="E126" i="14" s="1"/>
  <c r="E116" i="14" a="1"/>
  <c r="E116" i="14" s="1"/>
  <c r="E202" i="14" a="1"/>
  <c r="E202" i="14" s="1"/>
  <c r="E230" i="14" a="1"/>
  <c r="E230" i="14" s="1"/>
  <c r="E212" i="14" a="1"/>
  <c r="E212" i="14" s="1"/>
  <c r="E138" i="14" a="1"/>
  <c r="E138" i="14" s="1"/>
  <c r="E186" i="14" a="1"/>
  <c r="E186" i="14" s="1"/>
  <c r="E216" i="14" a="1"/>
  <c r="E216" i="14" s="1"/>
  <c r="E238" i="14" a="1"/>
  <c r="E238" i="14" s="1"/>
  <c r="E232" i="14" a="1"/>
  <c r="E232" i="14" s="1"/>
  <c r="E226" i="14" a="1"/>
  <c r="E226" i="14" s="1"/>
  <c r="E222" i="14" a="1"/>
  <c r="E222" i="14" s="1"/>
  <c r="E171" i="14" a="1"/>
  <c r="E171" i="14" s="1"/>
  <c r="E187" i="14" a="1"/>
  <c r="E187" i="14" s="1"/>
  <c r="E124" i="14" a="1"/>
  <c r="E124" i="14" s="1"/>
  <c r="E119" i="14" a="1"/>
  <c r="E119" i="14" s="1"/>
  <c r="E86" i="14" a="1"/>
  <c r="E86" i="14" s="1"/>
  <c r="E141" i="14" a="1"/>
  <c r="E141" i="14" s="1"/>
  <c r="E244" i="14" a="1"/>
  <c r="E244" i="14" s="1"/>
  <c r="E139" i="14" a="1"/>
  <c r="E139" i="14" s="1"/>
  <c r="E237" i="14" a="1"/>
  <c r="E237" i="14" s="1"/>
  <c r="E225" i="14" a="1"/>
  <c r="E225" i="14" s="1"/>
  <c r="E100" i="14" a="1"/>
  <c r="E100" i="14" s="1"/>
  <c r="E184" i="14" a="1"/>
  <c r="E184" i="14" s="1"/>
  <c r="E108" i="14" a="1"/>
  <c r="E108" i="14" s="1"/>
  <c r="E99" i="14" a="1"/>
  <c r="E99" i="14" s="1"/>
  <c r="E112" i="14" a="1"/>
  <c r="E112" i="14" s="1"/>
  <c r="E127" i="14" a="1"/>
  <c r="E127" i="14" s="1"/>
  <c r="E234" i="14" a="1"/>
  <c r="E234" i="14" s="1"/>
  <c r="E192" i="14" a="1"/>
  <c r="E192" i="14" s="1"/>
  <c r="E211" i="14" a="1"/>
  <c r="E211" i="14" s="1"/>
  <c r="E106" i="14" a="1"/>
  <c r="E106" i="14" s="1"/>
  <c r="E155" i="14" a="1"/>
  <c r="E155" i="14" s="1"/>
  <c r="E224" i="14" a="1"/>
  <c r="E224" i="14" s="1"/>
  <c r="E179" i="14" a="1"/>
  <c r="E179" i="14" s="1"/>
  <c r="E229" i="14" a="1"/>
  <c r="E229" i="14" s="1"/>
  <c r="E69" i="14" a="1"/>
  <c r="E69" i="14" s="1"/>
  <c r="E79" i="14" a="1"/>
  <c r="E79" i="14" s="1"/>
  <c r="E111" i="14" a="1"/>
  <c r="E111" i="14" s="1"/>
  <c r="C187" i="14" a="1"/>
  <c r="C187" i="14" s="1"/>
  <c r="E122" i="14" a="1"/>
  <c r="E122" i="14" s="1"/>
  <c r="E174" i="14" a="1"/>
  <c r="E174" i="14" s="1"/>
  <c r="E195" i="14" a="1"/>
  <c r="E195" i="14" s="1"/>
  <c r="E235" i="14" a="1"/>
  <c r="E235" i="14" s="1"/>
  <c r="E150" i="14" a="1"/>
  <c r="E150" i="14" s="1"/>
  <c r="E131" i="14" a="1"/>
  <c r="E131" i="14" s="1"/>
  <c r="E143" i="14" a="1"/>
  <c r="E143" i="14" s="1"/>
  <c r="E213" i="14" a="1"/>
  <c r="E213" i="14" s="1"/>
  <c r="E120" i="14" a="1"/>
  <c r="E120" i="14" s="1"/>
  <c r="E154" i="14" a="1"/>
  <c r="E154" i="14" s="1"/>
  <c r="E115" i="14" a="1"/>
  <c r="E115" i="14" s="1"/>
  <c r="E137" i="14" a="1"/>
  <c r="E137" i="14" s="1"/>
  <c r="E151" i="14" a="1"/>
  <c r="E151" i="14" s="1"/>
  <c r="E88" i="14" a="1"/>
  <c r="E88" i="14" s="1"/>
  <c r="E80" i="14" a="1"/>
  <c r="E80" i="14" s="1"/>
  <c r="E189" i="14" a="1"/>
  <c r="E189" i="14" s="1"/>
  <c r="E214" i="14" a="1"/>
  <c r="E214" i="14" s="1"/>
  <c r="E188" i="14" a="1"/>
  <c r="E188" i="14" s="1"/>
  <c r="E173" i="14" a="1"/>
  <c r="E173" i="14" s="1"/>
  <c r="E197" i="14" a="1"/>
  <c r="E197" i="14" s="1"/>
  <c r="E145" i="14" a="1"/>
  <c r="E145" i="14" s="1"/>
  <c r="E239" i="14" a="1"/>
  <c r="E239" i="14" s="1"/>
  <c r="E135" i="14" a="1"/>
  <c r="E135" i="14" s="1"/>
  <c r="E146" i="14" a="1"/>
  <c r="E146" i="14" s="1"/>
  <c r="E85" i="14" a="1"/>
  <c r="E85" i="14" s="1"/>
  <c r="E128" i="14" a="1"/>
  <c r="E128" i="14" s="1"/>
  <c r="E121" i="14" a="1"/>
  <c r="E121" i="14" s="1"/>
  <c r="E199" i="14" a="1"/>
  <c r="E199" i="14" s="1"/>
  <c r="E180" i="14" a="1"/>
  <c r="E180" i="14" s="1"/>
  <c r="E241" i="14" a="1"/>
  <c r="E241" i="14" s="1"/>
  <c r="E191" i="14" a="1"/>
  <c r="E191" i="14" s="1"/>
  <c r="E91" i="14" a="1"/>
  <c r="E91" i="14" s="1"/>
  <c r="E167" i="14" a="1"/>
  <c r="E167" i="14" s="1"/>
  <c r="E208" i="14" a="1"/>
  <c r="E208" i="14" s="1"/>
  <c r="E207" i="14" a="1"/>
  <c r="E207" i="14" s="1"/>
  <c r="E105" i="14" a="1"/>
  <c r="E105" i="14" s="1"/>
  <c r="E129" i="14" a="1"/>
  <c r="E129" i="14" s="1"/>
  <c r="E133" i="14" a="1"/>
  <c r="E133" i="14" s="1"/>
  <c r="F95" i="14" a="1"/>
  <c r="F95" i="14" s="1"/>
  <c r="E170" i="14" a="1"/>
  <c r="E170" i="14" s="1"/>
  <c r="E94" i="14" a="1"/>
  <c r="E94" i="14" s="1"/>
  <c r="E242" i="14" a="1"/>
  <c r="E242" i="14" s="1"/>
  <c r="D153" i="14" a="1"/>
  <c r="D153" i="14" s="1"/>
  <c r="D89" i="14" a="1"/>
  <c r="D89" i="14" s="1"/>
  <c r="D99" i="14" a="1"/>
  <c r="D99" i="14" s="1"/>
  <c r="D189" i="14" a="1"/>
  <c r="D189" i="14" s="1"/>
  <c r="F204" i="14" a="1"/>
  <c r="F204" i="14" s="1"/>
  <c r="F234" i="14" a="1"/>
  <c r="F234" i="14" s="1"/>
  <c r="D243" i="14" a="1"/>
  <c r="D243" i="14" s="1"/>
  <c r="D193" i="14" a="1"/>
  <c r="D193" i="14" s="1"/>
  <c r="C186" i="14" a="1"/>
  <c r="C186" i="14" s="1"/>
  <c r="C146" i="14" a="1"/>
  <c r="C146" i="14" s="1"/>
  <c r="C173" i="14" a="1"/>
  <c r="C173" i="14" s="1"/>
  <c r="C208" i="14" a="1"/>
  <c r="C208" i="14" s="1"/>
  <c r="C213" i="14" a="1"/>
  <c r="C213" i="14" s="1"/>
  <c r="C115" i="14" a="1"/>
  <c r="C115" i="14" s="1"/>
  <c r="C88" i="14" a="1"/>
  <c r="C88" i="14" s="1"/>
  <c r="C106" i="14" a="1"/>
  <c r="C106" i="14" s="1"/>
  <c r="C177" i="14" a="1"/>
  <c r="C177" i="14" s="1"/>
  <c r="C134" i="14" a="1"/>
  <c r="C134" i="14" s="1"/>
  <c r="C224" i="14" a="1"/>
  <c r="C224" i="14" s="1"/>
  <c r="C80" i="14" a="1"/>
  <c r="C80" i="14" s="1"/>
  <c r="C240" i="14" a="1"/>
  <c r="C240" i="14" s="1"/>
  <c r="C93" i="14" a="1"/>
  <c r="C93" i="14" s="1"/>
  <c r="C133" i="14" a="1"/>
  <c r="C133" i="14" s="1"/>
  <c r="C237" i="14" a="1"/>
  <c r="C237" i="14" s="1"/>
  <c r="C234" i="14" a="1"/>
  <c r="C234" i="14" s="1"/>
  <c r="C121" i="14" a="1"/>
  <c r="C121" i="14" s="1"/>
  <c r="C85" i="14" a="1"/>
  <c r="C85" i="14" s="1"/>
  <c r="C70" i="14" a="1"/>
  <c r="C70" i="14" s="1"/>
  <c r="C125" i="14" a="1"/>
  <c r="C125" i="14" s="1"/>
  <c r="B127" i="14" a="1"/>
  <c r="B127" i="14" s="1"/>
  <c r="D167" i="14" a="1"/>
  <c r="D167" i="14" s="1"/>
  <c r="D87" i="14" a="1"/>
  <c r="D87" i="14" s="1"/>
  <c r="D170" i="14" a="1"/>
  <c r="D170" i="14" s="1"/>
  <c r="D118" i="14" a="1"/>
  <c r="D118" i="14" s="1"/>
  <c r="D159" i="14" a="1"/>
  <c r="D159" i="14" s="1"/>
  <c r="D95" i="14" a="1"/>
  <c r="D95" i="14" s="1"/>
  <c r="D101" i="14" a="1"/>
  <c r="D101" i="14" s="1"/>
  <c r="B153" i="14" a="1"/>
  <c r="B153" i="14" s="1"/>
  <c r="B159" i="14" a="1"/>
  <c r="B159" i="14" s="1"/>
  <c r="B69" i="14" a="1"/>
  <c r="B69" i="14" s="1"/>
  <c r="B182" i="14" a="1"/>
  <c r="B182" i="14" s="1"/>
  <c r="B119" i="14" a="1"/>
  <c r="B119" i="14" s="1"/>
  <c r="B177" i="14" a="1"/>
  <c r="B177" i="14" s="1"/>
  <c r="B195" i="14" a="1"/>
  <c r="B195" i="14" s="1"/>
  <c r="B198" i="14" a="1"/>
  <c r="B198" i="14" s="1"/>
  <c r="B190" i="14" a="1"/>
  <c r="B190" i="14" s="1"/>
  <c r="B143" i="14" a="1"/>
  <c r="B143" i="14" s="1"/>
  <c r="B154" i="14" a="1"/>
  <c r="B154" i="14" s="1"/>
  <c r="B220" i="14" a="1"/>
  <c r="B220" i="14" s="1"/>
  <c r="B89" i="14" a="1"/>
  <c r="B89" i="14" s="1"/>
  <c r="B171" i="14" a="1"/>
  <c r="B171" i="14" s="1"/>
  <c r="B189" i="14" a="1"/>
  <c r="B189" i="14" s="1"/>
  <c r="B128" i="14" a="1"/>
  <c r="B128" i="14" s="1"/>
  <c r="B84" i="14" a="1"/>
  <c r="B84" i="14" s="1"/>
  <c r="B120" i="14" a="1"/>
  <c r="B120" i="14" s="1"/>
  <c r="B233" i="14" a="1"/>
  <c r="B233" i="14" s="1"/>
  <c r="B78" i="14" a="1"/>
  <c r="B78" i="14" s="1"/>
  <c r="B111" i="14" a="1"/>
  <c r="B111" i="14" s="1"/>
  <c r="B123" i="14" a="1"/>
  <c r="B123" i="14" s="1"/>
  <c r="B205" i="14" a="1"/>
  <c r="B205" i="14" s="1"/>
  <c r="B88" i="14" a="1"/>
  <c r="B88" i="14" s="1"/>
  <c r="B214" i="14" a="1"/>
  <c r="B214" i="14" s="1"/>
  <c r="B144" i="14" a="1"/>
  <c r="B144" i="14" s="1"/>
  <c r="B118" i="14" a="1"/>
  <c r="B118" i="14" s="1"/>
  <c r="B113" i="14" a="1"/>
  <c r="B113" i="14" s="1"/>
  <c r="B221" i="14" a="1"/>
  <c r="B221" i="14" s="1"/>
  <c r="B138" i="14" a="1"/>
  <c r="B138" i="14" s="1"/>
  <c r="B174" i="14" a="1"/>
  <c r="B174" i="14" s="1"/>
  <c r="B188" i="14" a="1"/>
  <c r="B188" i="14" s="1"/>
  <c r="B184" i="14" a="1"/>
  <c r="B184" i="14" s="1"/>
  <c r="B110" i="14" a="1"/>
  <c r="B110" i="14" s="1"/>
  <c r="B105" i="14" a="1"/>
  <c r="B105" i="14" s="1"/>
  <c r="B229" i="14" a="1"/>
  <c r="B229" i="14" s="1"/>
  <c r="B95" i="14" a="1"/>
  <c r="B95" i="14" s="1"/>
  <c r="B212" i="14" a="1"/>
  <c r="B212" i="14" s="1"/>
  <c r="B73" i="14" a="1"/>
  <c r="B73" i="14" s="1"/>
  <c r="B199" i="14" a="1"/>
  <c r="B199" i="14" s="1"/>
  <c r="B239" i="14" a="1"/>
  <c r="B239" i="14" s="1"/>
  <c r="C129" i="14" a="1"/>
  <c r="C129" i="14" s="1"/>
  <c r="C201" i="14" a="1"/>
  <c r="C201" i="14" s="1"/>
  <c r="C122" i="14" a="1"/>
  <c r="C122" i="14" s="1"/>
  <c r="C232" i="14" a="1"/>
  <c r="C232" i="14" s="1"/>
  <c r="C158" i="14" a="1"/>
  <c r="C158" i="14" s="1"/>
  <c r="C166" i="14" a="1"/>
  <c r="C166" i="14" s="1"/>
  <c r="C194" i="14" a="1"/>
  <c r="C194" i="14" s="1"/>
  <c r="C212" i="14" a="1"/>
  <c r="C212" i="14" s="1"/>
  <c r="C214" i="14" a="1"/>
  <c r="C214" i="14" s="1"/>
  <c r="C104" i="14" a="1"/>
  <c r="C104" i="14" s="1"/>
  <c r="C204" i="14" a="1"/>
  <c r="C204" i="14" s="1"/>
  <c r="C73" i="14" a="1"/>
  <c r="C73" i="14" s="1"/>
  <c r="C139" i="14" a="1"/>
  <c r="C139" i="14" s="1"/>
  <c r="C170" i="14" a="1"/>
  <c r="C170" i="14" s="1"/>
  <c r="C164" i="14" a="1"/>
  <c r="C164" i="14" s="1"/>
  <c r="C215" i="14" a="1"/>
  <c r="C215" i="14" s="1"/>
  <c r="C154" i="14" a="1"/>
  <c r="C154" i="14" s="1"/>
  <c r="C218" i="14" a="1"/>
  <c r="C218" i="14" s="1"/>
  <c r="C171" i="14" a="1"/>
  <c r="C171" i="14" s="1"/>
  <c r="C92" i="14" a="1"/>
  <c r="C92" i="14" s="1"/>
  <c r="C227" i="14" a="1"/>
  <c r="C227" i="14" s="1"/>
  <c r="C205" i="14" a="1"/>
  <c r="C205" i="14" s="1"/>
  <c r="C102" i="14" a="1"/>
  <c r="C102" i="14" s="1"/>
  <c r="C91" i="14" a="1"/>
  <c r="C91" i="14" s="1"/>
  <c r="C109" i="14" a="1"/>
  <c r="C109" i="14" s="1"/>
  <c r="C71" i="14" a="1"/>
  <c r="C71" i="14" s="1"/>
  <c r="C152" i="14" a="1"/>
  <c r="C152" i="14" s="1"/>
  <c r="C123" i="14" a="1"/>
  <c r="C123" i="14" s="1"/>
  <c r="C83" i="14" a="1"/>
  <c r="C83" i="14" s="1"/>
  <c r="C86" i="14" a="1"/>
  <c r="C86" i="14" s="1"/>
  <c r="C148" i="14" a="1"/>
  <c r="C148" i="14" s="1"/>
  <c r="C244" i="14" a="1"/>
  <c r="C244" i="14" s="1"/>
  <c r="C156" i="14" a="1"/>
  <c r="C156" i="14" s="1"/>
  <c r="C222" i="14" a="1"/>
  <c r="C222" i="14" s="1"/>
  <c r="C128" i="14" a="1"/>
  <c r="C128" i="14" s="1"/>
  <c r="C223" i="14" a="1"/>
  <c r="C223" i="14" s="1"/>
  <c r="C147" i="14" a="1"/>
  <c r="C147" i="14" s="1"/>
  <c r="C76" i="14" a="1"/>
  <c r="C76" i="14" s="1"/>
  <c r="C195" i="14" a="1"/>
  <c r="C195" i="14" s="1"/>
  <c r="C97" i="14" a="1"/>
  <c r="C97" i="14" s="1"/>
  <c r="C239" i="14" a="1"/>
  <c r="C239" i="14" s="1"/>
  <c r="C160" i="14" a="1"/>
  <c r="C160" i="14" s="1"/>
  <c r="C185" i="14" a="1"/>
  <c r="C185" i="14" s="1"/>
  <c r="C159" i="14" a="1"/>
  <c r="C159" i="14" s="1"/>
  <c r="C117" i="14" a="1"/>
  <c r="C117" i="14" s="1"/>
  <c r="C229" i="14" a="1"/>
  <c r="C229" i="14" s="1"/>
  <c r="C209" i="14" a="1"/>
  <c r="C209" i="14" s="1"/>
  <c r="C130" i="14" a="1"/>
  <c r="C130" i="14" s="1"/>
  <c r="C178" i="14" a="1"/>
  <c r="C178" i="14" s="1"/>
  <c r="C231" i="14" a="1"/>
  <c r="C231" i="14" s="1"/>
  <c r="C191" i="14" a="1"/>
  <c r="C191" i="14" s="1"/>
  <c r="C141" i="14" a="1"/>
  <c r="C141" i="14" s="1"/>
  <c r="C161" i="14" a="1"/>
  <c r="C161" i="14" s="1"/>
  <c r="C145" i="14" a="1"/>
  <c r="C145" i="14" s="1"/>
  <c r="C114" i="14" a="1"/>
  <c r="C114" i="14" s="1"/>
  <c r="C100" i="14" a="1"/>
  <c r="C100" i="14" s="1"/>
  <c r="C169" i="14" a="1"/>
  <c r="C169" i="14" s="1"/>
  <c r="C203" i="14" a="1"/>
  <c r="C203" i="14" s="1"/>
  <c r="C107" i="14" a="1"/>
  <c r="C107" i="14" s="1"/>
  <c r="C174" i="14" a="1"/>
  <c r="C174" i="14" s="1"/>
  <c r="C210" i="14" a="1"/>
  <c r="C210" i="14" s="1"/>
  <c r="C180" i="14" a="1"/>
  <c r="C180" i="14" s="1"/>
  <c r="C245" i="14" a="1"/>
  <c r="C245" i="14" s="1"/>
  <c r="C82" i="14" a="1"/>
  <c r="C82" i="14" s="1"/>
  <c r="C119" i="14" a="1"/>
  <c r="C119" i="14" s="1"/>
  <c r="C181" i="14" a="1"/>
  <c r="C181" i="14" s="1"/>
  <c r="C87" i="14" a="1"/>
  <c r="C87" i="14" s="1"/>
  <c r="C151" i="14" a="1"/>
  <c r="C151" i="14" s="1"/>
  <c r="C74" i="14" a="1"/>
  <c r="C74" i="14" s="1"/>
  <c r="C131" i="14" a="1"/>
  <c r="C131" i="14" s="1"/>
  <c r="C95" i="14" a="1"/>
  <c r="C95" i="14" s="1"/>
  <c r="C207" i="14" a="1"/>
  <c r="C207" i="14" s="1"/>
  <c r="C118" i="14" a="1"/>
  <c r="C118" i="14" s="1"/>
  <c r="C182" i="14" a="1"/>
  <c r="C182" i="14" s="1"/>
  <c r="C196" i="14" a="1"/>
  <c r="C196" i="14" s="1"/>
  <c r="C81" i="14" a="1"/>
  <c r="C81" i="14" s="1"/>
  <c r="C120" i="14" a="1"/>
  <c r="C120" i="14" s="1"/>
  <c r="C172" i="14" a="1"/>
  <c r="C172" i="14" s="1"/>
  <c r="C226" i="14" a="1"/>
  <c r="C226" i="14" s="1"/>
  <c r="C98" i="14" a="1"/>
  <c r="C98" i="14" s="1"/>
  <c r="C72" i="14" a="1"/>
  <c r="C72" i="14" s="1"/>
  <c r="C132" i="14" a="1"/>
  <c r="C132" i="14" s="1"/>
  <c r="C225" i="14" a="1"/>
  <c r="C225" i="14" s="1"/>
  <c r="C157" i="14" a="1"/>
  <c r="C157" i="14" s="1"/>
  <c r="C138" i="14" a="1"/>
  <c r="C138" i="14" s="1"/>
  <c r="C202" i="14" a="1"/>
  <c r="C202" i="14" s="1"/>
  <c r="C140" i="14" a="1"/>
  <c r="C140" i="14" s="1"/>
  <c r="C193" i="14" a="1"/>
  <c r="C193" i="14" s="1"/>
  <c r="C142" i="14" a="1"/>
  <c r="C142" i="14" s="1"/>
  <c r="C176" i="14" a="1"/>
  <c r="C176" i="14" s="1"/>
  <c r="C242" i="14" a="1"/>
  <c r="C242" i="14" s="1"/>
  <c r="C155" i="14" a="1"/>
  <c r="C155" i="14" s="1"/>
  <c r="C144" i="14" a="1"/>
  <c r="C144" i="14" s="1"/>
  <c r="C111" i="14" a="1"/>
  <c r="C111" i="14" s="1"/>
  <c r="C116" i="14" a="1"/>
  <c r="C116" i="14" s="1"/>
  <c r="C136" i="14" a="1"/>
  <c r="C136" i="14" s="1"/>
  <c r="C183" i="14" a="1"/>
  <c r="C183" i="14" s="1"/>
  <c r="C126" i="14" a="1"/>
  <c r="C126" i="14" s="1"/>
  <c r="C190" i="14" a="1"/>
  <c r="C190" i="14" s="1"/>
  <c r="C162" i="14" a="1"/>
  <c r="C162" i="14" s="1"/>
  <c r="C241" i="14" a="1"/>
  <c r="C241" i="14" s="1"/>
  <c r="C79" i="14" a="1"/>
  <c r="C79" i="14" s="1"/>
  <c r="C167" i="14" a="1"/>
  <c r="C167" i="14" s="1"/>
  <c r="C228" i="14" a="1"/>
  <c r="C228" i="14" s="1"/>
  <c r="C143" i="14" a="1"/>
  <c r="C143" i="14" s="1"/>
  <c r="C78" i="14" a="1"/>
  <c r="C78" i="14" s="1"/>
  <c r="C94" i="14" a="1"/>
  <c r="C94" i="14" s="1"/>
  <c r="C90" i="14" a="1"/>
  <c r="C90" i="14" s="1"/>
  <c r="C103" i="14" a="1"/>
  <c r="C103" i="14" s="1"/>
  <c r="C127" i="14" a="1"/>
  <c r="C127" i="14" s="1"/>
  <c r="C243" i="14" a="1"/>
  <c r="C243" i="14" s="1"/>
  <c r="C108" i="14" a="1"/>
  <c r="C108" i="14" s="1"/>
  <c r="C198" i="14" a="1"/>
  <c r="C198" i="14" s="1"/>
  <c r="C150" i="14" a="1"/>
  <c r="C150" i="14" s="1"/>
  <c r="C149" i="14" a="1"/>
  <c r="C149" i="14" s="1"/>
  <c r="C246" i="14" a="1"/>
  <c r="C246" i="14" s="1"/>
  <c r="C179" i="14" a="1"/>
  <c r="C179" i="14" s="1"/>
  <c r="C192" i="14" a="1"/>
  <c r="C192" i="14" s="1"/>
  <c r="C188" i="14" a="1"/>
  <c r="C188" i="14" s="1"/>
  <c r="C235" i="14" a="1"/>
  <c r="C235" i="14" s="1"/>
  <c r="C69" i="14" a="1"/>
  <c r="C69" i="14" s="1"/>
  <c r="C199" i="14" a="1"/>
  <c r="C199" i="14" s="1"/>
  <c r="C221" i="14" a="1"/>
  <c r="C221" i="14" s="1"/>
  <c r="C135" i="14" a="1"/>
  <c r="C135" i="14" s="1"/>
  <c r="C230" i="14" a="1"/>
  <c r="C230" i="14" s="1"/>
  <c r="C105" i="14" a="1"/>
  <c r="C105" i="14" s="1"/>
  <c r="C184" i="14" a="1"/>
  <c r="C184" i="14" s="1"/>
  <c r="C137" i="14" a="1"/>
  <c r="C137" i="14" s="1"/>
  <c r="C101" i="14" a="1"/>
  <c r="C101" i="14" s="1"/>
  <c r="C113" i="14" a="1"/>
  <c r="C113" i="14" s="1"/>
  <c r="C175" i="14" a="1"/>
  <c r="C175" i="14" s="1"/>
  <c r="C236" i="14" a="1"/>
  <c r="C236" i="14" s="1"/>
  <c r="C89" i="14" a="1"/>
  <c r="C89" i="14" s="1"/>
  <c r="C200" i="14" a="1"/>
  <c r="C200" i="14" s="1"/>
  <c r="C124" i="14" a="1"/>
  <c r="C124" i="14" s="1"/>
  <c r="C219" i="14" a="1"/>
  <c r="C219" i="14" s="1"/>
  <c r="C217" i="14" a="1"/>
  <c r="C217" i="14" s="1"/>
  <c r="C77" i="14" a="1"/>
  <c r="C77" i="14" s="1"/>
  <c r="C238" i="14" a="1"/>
  <c r="C238" i="14" s="1"/>
  <c r="C112" i="14" a="1"/>
  <c r="C112" i="14" s="1"/>
  <c r="C189" i="14" a="1"/>
  <c r="C189" i="14" s="1"/>
  <c r="C168" i="14" a="1"/>
  <c r="C168" i="14" s="1"/>
  <c r="C197" i="14" a="1"/>
  <c r="C197" i="14" s="1"/>
  <c r="C216" i="14" a="1"/>
  <c r="C216" i="14" s="1"/>
  <c r="C163" i="14" a="1"/>
  <c r="C163" i="14" s="1"/>
  <c r="C99" i="14" a="1"/>
  <c r="C99" i="14" s="1"/>
  <c r="C84" i="14" a="1"/>
  <c r="C84" i="14" s="1"/>
  <c r="C96" i="14" a="1"/>
  <c r="C96" i="14" s="1"/>
  <c r="C220" i="14" a="1"/>
  <c r="C220" i="14" s="1"/>
  <c r="C211" i="14" a="1"/>
  <c r="C211" i="14" s="1"/>
  <c r="C110" i="14" a="1"/>
  <c r="C110" i="14" s="1"/>
  <c r="C75" i="14" a="1"/>
  <c r="C75" i="14" s="1"/>
  <c r="C206" i="14" a="1"/>
  <c r="C206" i="14" s="1"/>
  <c r="C165" i="14" a="1"/>
  <c r="C165" i="14" s="1"/>
  <c r="F117" i="14" a="1"/>
  <c r="F117" i="14" s="1"/>
  <c r="F154" i="14" a="1"/>
  <c r="F154" i="14" s="1"/>
  <c r="F191" i="14" a="1"/>
  <c r="F191" i="14" s="1"/>
  <c r="F93" i="14" a="1"/>
  <c r="F93" i="14" s="1"/>
  <c r="F114" i="14" a="1"/>
  <c r="F114" i="14" s="1"/>
  <c r="F236" i="14" a="1"/>
  <c r="F236" i="14" s="1"/>
  <c r="F217" i="14" a="1"/>
  <c r="F217" i="14" s="1"/>
  <c r="F205" i="14" a="1"/>
  <c r="F205" i="14" s="1"/>
  <c r="F141" i="14" a="1"/>
  <c r="F141" i="14" s="1"/>
  <c r="B230" i="14" a="1"/>
  <c r="B230" i="14" s="1"/>
  <c r="B126" i="14" a="1"/>
  <c r="B126" i="14" s="1"/>
  <c r="B234" i="14" a="1"/>
  <c r="B234" i="14" s="1"/>
  <c r="B107" i="14" a="1"/>
  <c r="B107" i="14" s="1"/>
  <c r="B170" i="14" a="1"/>
  <c r="B170" i="14" s="1"/>
  <c r="B175" i="14" a="1"/>
  <c r="B175" i="14" s="1"/>
  <c r="B131" i="14" a="1"/>
  <c r="B131" i="14" s="1"/>
  <c r="B77" i="14" a="1"/>
  <c r="B77" i="14" s="1"/>
  <c r="B223" i="14" a="1"/>
  <c r="B223" i="14" s="1"/>
  <c r="B146" i="14" a="1"/>
  <c r="B146" i="14" s="1"/>
  <c r="B242" i="14" a="1"/>
  <c r="B242" i="14" s="1"/>
  <c r="B71" i="14" a="1"/>
  <c r="B71" i="14" s="1"/>
  <c r="B232" i="14" a="1"/>
  <c r="B232" i="14" s="1"/>
  <c r="B82" i="14" a="1"/>
  <c r="B82" i="14" s="1"/>
  <c r="B135" i="14" a="1"/>
  <c r="B135" i="14" s="1"/>
  <c r="B218" i="14" a="1"/>
  <c r="B218" i="14" s="1"/>
  <c r="B172" i="14" a="1"/>
  <c r="B172" i="14" s="1"/>
  <c r="B201" i="14" a="1"/>
  <c r="B201" i="14" s="1"/>
  <c r="B102" i="14" a="1"/>
  <c r="B102" i="14" s="1"/>
  <c r="B204" i="14" a="1"/>
  <c r="B204" i="14" s="1"/>
  <c r="B134" i="14" a="1"/>
  <c r="B134" i="14" s="1"/>
  <c r="B215" i="14" a="1"/>
  <c r="B215" i="14" s="1"/>
  <c r="B158" i="14" a="1"/>
  <c r="B158" i="14" s="1"/>
  <c r="B238" i="14" a="1"/>
  <c r="B238" i="14" s="1"/>
  <c r="B157" i="14" a="1"/>
  <c r="B157" i="14" s="1"/>
  <c r="D204" i="14" a="1"/>
  <c r="D204" i="14" s="1"/>
  <c r="D141" i="14" a="1"/>
  <c r="D141" i="14" s="1"/>
  <c r="D70" i="14" a="1"/>
  <c r="D70" i="14" s="1"/>
  <c r="D107" i="14" a="1"/>
  <c r="D107" i="14" s="1"/>
  <c r="F116" i="14" a="1"/>
  <c r="F116" i="14" s="1"/>
  <c r="F145" i="14" a="1"/>
  <c r="F145" i="14" s="1"/>
  <c r="F115" i="14" a="1"/>
  <c r="F115" i="14" s="1"/>
  <c r="F68" i="14" a="1"/>
  <c r="F68" i="14" s="1"/>
  <c r="F152" i="14" a="1"/>
  <c r="F152" i="14" s="1"/>
  <c r="D191" i="14" a="1"/>
  <c r="D191" i="14" s="1"/>
  <c r="F97" i="14" a="1"/>
  <c r="F97" i="14" s="1"/>
  <c r="D148" i="14" a="1"/>
  <c r="D148" i="14" s="1"/>
  <c r="B87" i="14" a="1"/>
  <c r="B87" i="14" s="1"/>
  <c r="B94" i="14" a="1"/>
  <c r="B94" i="14" s="1"/>
  <c r="B139" i="14" a="1"/>
  <c r="B139" i="14" s="1"/>
  <c r="B227" i="14" a="1"/>
  <c r="B227" i="14" s="1"/>
  <c r="B106" i="14" a="1"/>
  <c r="B106" i="14" s="1"/>
  <c r="B132" i="14" a="1"/>
  <c r="B132" i="14" s="1"/>
  <c r="B152" i="14" a="1"/>
  <c r="B152" i="14" s="1"/>
  <c r="B85" i="14" a="1"/>
  <c r="B85" i="14" s="1"/>
  <c r="B176" i="14" a="1"/>
  <c r="B176" i="14" s="1"/>
  <c r="B165" i="14" a="1"/>
  <c r="B165" i="14" s="1"/>
  <c r="B183" i="14" a="1"/>
  <c r="B183" i="14" s="1"/>
  <c r="B151" i="14" a="1"/>
  <c r="B151" i="14" s="1"/>
  <c r="B186" i="14" a="1"/>
  <c r="B186" i="14" s="1"/>
  <c r="B98" i="14" a="1"/>
  <c r="B98" i="14" s="1"/>
  <c r="B210" i="14" a="1"/>
  <c r="B210" i="14" s="1"/>
  <c r="B194" i="14" a="1"/>
  <c r="B194" i="14" s="1"/>
  <c r="B92" i="14" a="1"/>
  <c r="B92" i="14" s="1"/>
  <c r="B122" i="14" a="1"/>
  <c r="B122" i="14" s="1"/>
  <c r="B237" i="14" a="1"/>
  <c r="B237" i="14" s="1"/>
  <c r="B206" i="14" a="1"/>
  <c r="B206" i="14" s="1"/>
  <c r="B202" i="14" a="1"/>
  <c r="B202" i="14" s="1"/>
  <c r="B173" i="14" a="1"/>
  <c r="B173" i="14" s="1"/>
  <c r="D175" i="14" a="1"/>
  <c r="D175" i="14" s="1"/>
  <c r="D183" i="14" a="1"/>
  <c r="D183" i="14" s="1"/>
  <c r="D105" i="14" a="1"/>
  <c r="D105" i="14" s="1"/>
  <c r="D139" i="14" a="1"/>
  <c r="D139" i="14" s="1"/>
  <c r="D202" i="14" a="1"/>
  <c r="D202" i="14" s="1"/>
  <c r="F130" i="14" a="1"/>
  <c r="F130" i="14" s="1"/>
  <c r="F71" i="14" a="1"/>
  <c r="F71" i="14" s="1"/>
  <c r="F243" i="14" a="1"/>
  <c r="F243" i="14" s="1"/>
  <c r="F207" i="14" a="1"/>
  <c r="F207" i="14" s="1"/>
  <c r="F197" i="14" a="1"/>
  <c r="F197" i="14" s="1"/>
  <c r="D69" i="14" a="1"/>
  <c r="D69" i="14" s="1"/>
  <c r="D113" i="14" a="1"/>
  <c r="D113" i="14" s="1"/>
  <c r="F106" i="14" a="1"/>
  <c r="F106" i="14" s="1"/>
  <c r="D227" i="14" a="1"/>
  <c r="D227" i="14" s="1"/>
  <c r="D74" i="14" a="1"/>
  <c r="D74" i="14" s="1"/>
  <c r="D97" i="14" a="1"/>
  <c r="D97" i="14" s="1"/>
  <c r="D223" i="14" a="1"/>
  <c r="D223" i="14" s="1"/>
  <c r="D110" i="14" a="1"/>
  <c r="D110" i="14" s="1"/>
  <c r="D199" i="14" a="1"/>
  <c r="D199" i="14" s="1"/>
  <c r="D121" i="14" a="1"/>
  <c r="D121" i="14" s="1"/>
  <c r="D108" i="14" a="1"/>
  <c r="D108" i="14" s="1"/>
  <c r="D157" i="14" a="1"/>
  <c r="D157" i="14" s="1"/>
  <c r="D135" i="14" a="1"/>
  <c r="D135" i="14" s="1"/>
  <c r="D218" i="14" a="1"/>
  <c r="D218" i="14" s="1"/>
  <c r="D150" i="14" a="1"/>
  <c r="D150" i="14" s="1"/>
  <c r="D173" i="14" a="1"/>
  <c r="D173" i="14" s="1"/>
  <c r="D220" i="14" a="1"/>
  <c r="D220" i="14" s="1"/>
  <c r="D201" i="14" a="1"/>
  <c r="D201" i="14" s="1"/>
  <c r="D244" i="14" a="1"/>
  <c r="D244" i="14" s="1"/>
  <c r="D109" i="14" a="1"/>
  <c r="D109" i="14" s="1"/>
  <c r="D163" i="14" a="1"/>
  <c r="D163" i="14" s="1"/>
  <c r="D81" i="14" a="1"/>
  <c r="D81" i="14" s="1"/>
  <c r="D145" i="14" a="1"/>
  <c r="D145" i="14" s="1"/>
  <c r="D197" i="14" a="1"/>
  <c r="D197" i="14" s="1"/>
  <c r="D83" i="14" a="1"/>
  <c r="D83" i="14" s="1"/>
  <c r="D155" i="14" a="1"/>
  <c r="D155" i="14" s="1"/>
  <c r="D194" i="14" a="1"/>
  <c r="D194" i="14" s="1"/>
  <c r="D102" i="14" a="1"/>
  <c r="D102" i="14" s="1"/>
  <c r="D203" i="14" a="1"/>
  <c r="D203" i="14" s="1"/>
  <c r="D232" i="14" a="1"/>
  <c r="D232" i="14" s="1"/>
  <c r="D190" i="14" a="1"/>
  <c r="D190" i="14" s="1"/>
  <c r="D186" i="14" a="1"/>
  <c r="D186" i="14" s="1"/>
  <c r="D111" i="14" a="1"/>
  <c r="D111" i="14" s="1"/>
  <c r="D198" i="14" a="1"/>
  <c r="D198" i="14" s="1"/>
  <c r="B140" i="14" a="1"/>
  <c r="B140" i="14" s="1"/>
  <c r="B104" i="14" a="1"/>
  <c r="B104" i="14" s="1"/>
  <c r="B185" i="14" a="1"/>
  <c r="B185" i="14" s="1"/>
  <c r="B240" i="14" a="1"/>
  <c r="B240" i="14" s="1"/>
  <c r="B149" i="14" a="1"/>
  <c r="B149" i="14" s="1"/>
  <c r="B228" i="14" a="1"/>
  <c r="B228" i="14" s="1"/>
  <c r="B72" i="14" a="1"/>
  <c r="B72" i="14" s="1"/>
  <c r="B76" i="14" a="1"/>
  <c r="B76" i="14" s="1"/>
  <c r="B231" i="14" a="1"/>
  <c r="B231" i="14" s="1"/>
  <c r="B141" i="14" a="1"/>
  <c r="B141" i="14" s="1"/>
  <c r="B148" i="14" a="1"/>
  <c r="B148" i="14" s="1"/>
  <c r="B216" i="14" a="1"/>
  <c r="B216" i="14" s="1"/>
  <c r="B112" i="14" a="1"/>
  <c r="B112" i="14" s="1"/>
  <c r="B203" i="14" a="1"/>
  <c r="B203" i="14" s="1"/>
  <c r="B241" i="14" a="1"/>
  <c r="B241" i="14" s="1"/>
  <c r="B70" i="14" a="1"/>
  <c r="B70" i="14" s="1"/>
  <c r="B224" i="14" a="1"/>
  <c r="B224" i="14" s="1"/>
  <c r="B180" i="14" a="1"/>
  <c r="B180" i="14" s="1"/>
  <c r="B125" i="14" a="1"/>
  <c r="B125" i="14" s="1"/>
  <c r="B209" i="14" a="1"/>
  <c r="B209" i="14" s="1"/>
  <c r="B162" i="14" a="1"/>
  <c r="B162" i="14" s="1"/>
  <c r="B208" i="14" a="1"/>
  <c r="B208" i="14" s="1"/>
  <c r="B99" i="14" a="1"/>
  <c r="B99" i="14" s="1"/>
  <c r="B197" i="14" a="1"/>
  <c r="B197" i="14" s="1"/>
  <c r="B121" i="14" a="1"/>
  <c r="B121" i="14" s="1"/>
  <c r="B100" i="14" a="1"/>
  <c r="B100" i="14" s="1"/>
  <c r="B108" i="14" a="1"/>
  <c r="B108" i="14" s="1"/>
  <c r="B164" i="14" a="1"/>
  <c r="B164" i="14" s="1"/>
  <c r="B167" i="14" a="1"/>
  <c r="B167" i="14" s="1"/>
  <c r="B96" i="14" a="1"/>
  <c r="B96" i="14" s="1"/>
  <c r="B245" i="14" a="1"/>
  <c r="B245" i="14" s="1"/>
  <c r="B211" i="14" a="1"/>
  <c r="B211" i="14" s="1"/>
  <c r="B246" i="14" a="1"/>
  <c r="B246" i="14" s="1"/>
  <c r="B169" i="14" a="1"/>
  <c r="B169" i="14" s="1"/>
  <c r="B156" i="14" a="1"/>
  <c r="B156" i="14" s="1"/>
  <c r="B74" i="14" a="1"/>
  <c r="B74" i="14" s="1"/>
  <c r="B243" i="14" a="1"/>
  <c r="B243" i="14" s="1"/>
  <c r="B179" i="14" a="1"/>
  <c r="B179" i="14" s="1"/>
  <c r="B200" i="14" a="1"/>
  <c r="B200" i="14" s="1"/>
  <c r="B83" i="14" a="1"/>
  <c r="B83" i="14" s="1"/>
  <c r="B91" i="14" a="1"/>
  <c r="B91" i="14" s="1"/>
  <c r="B244" i="14" a="1"/>
  <c r="B244" i="14" s="1"/>
  <c r="B213" i="14" a="1"/>
  <c r="B213" i="14" s="1"/>
  <c r="B192" i="14" a="1"/>
  <c r="B192" i="14" s="1"/>
  <c r="B196" i="14" a="1"/>
  <c r="B196" i="14" s="1"/>
  <c r="B116" i="14" a="1"/>
  <c r="B116" i="14" s="1"/>
  <c r="B103" i="14" a="1"/>
  <c r="B103" i="14" s="1"/>
  <c r="B193" i="14" a="1"/>
  <c r="B193" i="14" s="1"/>
  <c r="B137" i="14" a="1"/>
  <c r="B137" i="14" s="1"/>
  <c r="B235" i="14" a="1"/>
  <c r="B235" i="14" s="1"/>
  <c r="B207" i="14" a="1"/>
  <c r="B207" i="14" s="1"/>
  <c r="B226" i="14" a="1"/>
  <c r="B226" i="14" s="1"/>
  <c r="B161" i="14" a="1"/>
  <c r="B161" i="14" s="1"/>
  <c r="B236" i="14" a="1"/>
  <c r="B236" i="14" s="1"/>
  <c r="B187" i="14" a="1"/>
  <c r="B187" i="14" s="1"/>
  <c r="B163" i="14" a="1"/>
  <c r="B163" i="14" s="1"/>
  <c r="B225" i="14" a="1"/>
  <c r="B225" i="14" s="1"/>
  <c r="B93" i="14" a="1"/>
  <c r="B93" i="14" s="1"/>
  <c r="B191" i="14" a="1"/>
  <c r="B191" i="14" s="1"/>
  <c r="B178" i="14" a="1"/>
  <c r="B178" i="14" s="1"/>
  <c r="B124" i="14" a="1"/>
  <c r="B124" i="14" s="1"/>
  <c r="B81" i="14" a="1"/>
  <c r="B81" i="14" s="1"/>
  <c r="B155" i="14" a="1"/>
  <c r="B155" i="14" s="1"/>
  <c r="B136" i="14" a="1"/>
  <c r="B136" i="14" s="1"/>
  <c r="B166" i="14" a="1"/>
  <c r="B166" i="14" s="1"/>
  <c r="B217" i="14" a="1"/>
  <c r="B217" i="14" s="1"/>
  <c r="B90" i="14" a="1"/>
  <c r="B90" i="14" s="1"/>
  <c r="B147" i="14" a="1"/>
  <c r="B147" i="14" s="1"/>
  <c r="B160" i="14" a="1"/>
  <c r="B160" i="14" s="1"/>
  <c r="B114" i="14" a="1"/>
  <c r="B114" i="14" s="1"/>
  <c r="B79" i="14" a="1"/>
  <c r="B79" i="14" s="1"/>
  <c r="B222" i="14" a="1"/>
  <c r="B222" i="14" s="1"/>
  <c r="B117" i="14" a="1"/>
  <c r="B117" i="14" s="1"/>
  <c r="B75" i="14" a="1"/>
  <c r="B75" i="14" s="1"/>
  <c r="B145" i="14" a="1"/>
  <c r="B145" i="14" s="1"/>
  <c r="B86" i="14" a="1"/>
  <c r="B86" i="14" s="1"/>
  <c r="B168" i="14" a="1"/>
  <c r="B168" i="14" s="1"/>
  <c r="B181" i="14" a="1"/>
  <c r="B181" i="14" s="1"/>
  <c r="B129" i="14" a="1"/>
  <c r="B129" i="14" s="1"/>
  <c r="B97" i="14" a="1"/>
  <c r="B97" i="14" s="1"/>
  <c r="B219" i="14" a="1"/>
  <c r="B219" i="14" s="1"/>
  <c r="B80" i="14" a="1"/>
  <c r="B80" i="14" s="1"/>
  <c r="B142" i="14" a="1"/>
  <c r="B142" i="14" s="1"/>
  <c r="B115" i="14" a="1"/>
  <c r="B115" i="14" s="1"/>
  <c r="F109" i="14" a="1"/>
  <c r="F109" i="14" s="1"/>
  <c r="F147" i="14" a="1"/>
  <c r="F147" i="14" s="1"/>
  <c r="F148" i="14" a="1"/>
  <c r="F148" i="14" s="1"/>
  <c r="F184" i="14" a="1"/>
  <c r="F184" i="14" s="1"/>
  <c r="F193" i="14" a="1"/>
  <c r="F193" i="14" s="1"/>
  <c r="F74" i="14" a="1"/>
  <c r="F74" i="14" s="1"/>
  <c r="F87" i="14" a="1"/>
  <c r="F87" i="14" s="1"/>
  <c r="F176" i="14" a="1"/>
  <c r="F176" i="14" s="1"/>
  <c r="F212" i="14" a="1"/>
  <c r="F212" i="14" s="1"/>
  <c r="F181" i="14" a="1"/>
  <c r="F181" i="14" s="1"/>
  <c r="F206" i="14" a="1"/>
  <c r="F206" i="14" s="1"/>
  <c r="F91" i="14" a="1"/>
  <c r="F91" i="14" s="1"/>
  <c r="F172" i="14" a="1"/>
  <c r="F172" i="14" s="1"/>
  <c r="F164" i="14" a="1"/>
  <c r="F164" i="14" s="1"/>
  <c r="F94" i="14" a="1"/>
  <c r="F94" i="14" s="1"/>
  <c r="F168" i="14" a="1"/>
  <c r="F168" i="14" s="1"/>
  <c r="F165" i="14" a="1"/>
  <c r="F165" i="14" s="1"/>
  <c r="F146" i="14" a="1"/>
  <c r="F146" i="14" s="1"/>
  <c r="F158" i="14" a="1"/>
  <c r="F158" i="14" s="1"/>
  <c r="F185" i="14" a="1"/>
  <c r="F185" i="14" s="1"/>
  <c r="F123" i="14" a="1"/>
  <c r="F123" i="14" s="1"/>
  <c r="F85" i="14" a="1"/>
  <c r="F85" i="14" s="1"/>
  <c r="F100" i="14" a="1"/>
  <c r="F100" i="14" s="1"/>
  <c r="F170" i="14" a="1"/>
  <c r="F170" i="14" s="1"/>
  <c r="F167" i="14" a="1"/>
  <c r="F167" i="14" s="1"/>
  <c r="F79" i="14" a="1"/>
  <c r="F79" i="14" s="1"/>
  <c r="F226" i="14" a="1"/>
  <c r="F226" i="14" s="1"/>
  <c r="F211" i="14" a="1"/>
  <c r="F211" i="14" s="1"/>
  <c r="F104" i="14" a="1"/>
  <c r="F104" i="14" s="1"/>
  <c r="F89" i="14" a="1"/>
  <c r="F89" i="14" s="1"/>
  <c r="F78" i="14" a="1"/>
  <c r="F78" i="14" s="1"/>
  <c r="F129" i="14" a="1"/>
  <c r="F129" i="14" s="1"/>
  <c r="F134" i="14" a="1"/>
  <c r="F134" i="14" s="1"/>
  <c r="F132" i="14" a="1"/>
  <c r="F132" i="14" s="1"/>
  <c r="F149" i="14" a="1"/>
  <c r="F149" i="14" s="1"/>
  <c r="F144" i="14" a="1"/>
  <c r="F144" i="14" s="1"/>
  <c r="F182" i="14" a="1"/>
  <c r="F182" i="14" s="1"/>
  <c r="F221" i="14" a="1"/>
  <c r="F221" i="14" s="1"/>
  <c r="F124" i="14" a="1"/>
  <c r="F124" i="14" s="1"/>
  <c r="F214" i="14" a="1"/>
  <c r="F214" i="14" s="1"/>
  <c r="F157" i="14" a="1"/>
  <c r="F157" i="14" s="1"/>
  <c r="F180" i="14" a="1"/>
  <c r="F180" i="14" s="1"/>
  <c r="F213" i="14" a="1"/>
  <c r="F213" i="14" s="1"/>
  <c r="F199" i="14" a="1"/>
  <c r="F199" i="14" s="1"/>
  <c r="F201" i="14" a="1"/>
  <c r="F201" i="14" s="1"/>
  <c r="F137" i="14" a="1"/>
  <c r="F137" i="14" s="1"/>
  <c r="F216" i="14" a="1"/>
  <c r="F216" i="14" s="1"/>
  <c r="F142" i="14" a="1"/>
  <c r="F142" i="14" s="1"/>
  <c r="F110" i="14" a="1"/>
  <c r="F110" i="14" s="1"/>
  <c r="F69" i="14" a="1"/>
  <c r="F69" i="14" s="1"/>
  <c r="F171" i="14" a="1"/>
  <c r="F171" i="14" s="1"/>
  <c r="F102" i="14" a="1"/>
  <c r="F102" i="14" s="1"/>
  <c r="F224" i="14" a="1"/>
  <c r="F224" i="14" s="1"/>
  <c r="F242" i="14" a="1"/>
  <c r="F242" i="14" s="1"/>
  <c r="F101" i="14" a="1"/>
  <c r="F101" i="14" s="1"/>
  <c r="F96" i="14" a="1"/>
  <c r="F96" i="14" s="1"/>
  <c r="F203" i="14" a="1"/>
  <c r="F203" i="14" s="1"/>
  <c r="F151" i="14" a="1"/>
  <c r="F151" i="14" s="1"/>
  <c r="F160" i="14" a="1"/>
  <c r="F160" i="14" s="1"/>
  <c r="F238" i="14" a="1"/>
  <c r="F238" i="14" s="1"/>
  <c r="F127" i="14" a="1"/>
  <c r="F127" i="14" s="1"/>
  <c r="F192" i="14" a="1"/>
  <c r="F192" i="14" s="1"/>
  <c r="F162" i="14" a="1"/>
  <c r="F162" i="14" s="1"/>
  <c r="F113" i="14" a="1"/>
  <c r="F113" i="14" s="1"/>
  <c r="F139" i="14" a="1"/>
  <c r="F139" i="14" s="1"/>
  <c r="F136" i="14" a="1"/>
  <c r="F136" i="14" s="1"/>
  <c r="F118" i="14" a="1"/>
  <c r="F118" i="14" s="1"/>
  <c r="D162" i="14" a="1"/>
  <c r="D162" i="14" s="1"/>
  <c r="D149" i="14" a="1"/>
  <c r="D149" i="14" s="1"/>
  <c r="D228" i="14" a="1"/>
  <c r="D228" i="14" s="1"/>
  <c r="D176" i="14" a="1"/>
  <c r="D176" i="14" s="1"/>
  <c r="D98" i="14" a="1"/>
  <c r="D98" i="14" s="1"/>
  <c r="D196" i="14" a="1"/>
  <c r="D196" i="14" s="1"/>
  <c r="D216" i="14" a="1"/>
  <c r="D216" i="14" s="1"/>
  <c r="D142" i="14" a="1"/>
  <c r="D142" i="14" s="1"/>
  <c r="D234" i="14" a="1"/>
  <c r="D234" i="14" s="1"/>
  <c r="D73" i="14" a="1"/>
  <c r="D73" i="14" s="1"/>
  <c r="D211" i="14" a="1"/>
  <c r="D211" i="14" s="1"/>
  <c r="D133" i="14" a="1"/>
  <c r="D133" i="14" s="1"/>
  <c r="D93" i="14" a="1"/>
  <c r="D93" i="14" s="1"/>
  <c r="D241" i="14" a="1"/>
  <c r="D241" i="14" s="1"/>
  <c r="D240" i="14" a="1"/>
  <c r="D240" i="14" s="1"/>
  <c r="D207" i="14" a="1"/>
  <c r="D207" i="14" s="1"/>
  <c r="D120" i="14" a="1"/>
  <c r="D120" i="14" s="1"/>
  <c r="D91" i="14" a="1"/>
  <c r="D91" i="14" s="1"/>
  <c r="D86" i="14" a="1"/>
  <c r="D86" i="14" s="1"/>
  <c r="D85" i="14" a="1"/>
  <c r="D85" i="14" s="1"/>
  <c r="D208" i="14" a="1"/>
  <c r="D208" i="14" s="1"/>
  <c r="D82" i="14" a="1"/>
  <c r="D82" i="14" s="1"/>
  <c r="D92" i="14" a="1"/>
  <c r="D92" i="14" s="1"/>
  <c r="D156" i="14" a="1"/>
  <c r="D156" i="14" s="1"/>
  <c r="D237" i="14" a="1"/>
  <c r="D237" i="14" s="1"/>
  <c r="D213" i="14" a="1"/>
  <c r="D213" i="14" s="1"/>
  <c r="D124" i="14" a="1"/>
  <c r="D124" i="14" s="1"/>
  <c r="D131" i="14" a="1"/>
  <c r="D131" i="14" s="1"/>
  <c r="D158" i="14" a="1"/>
  <c r="D158" i="14" s="1"/>
  <c r="D80" i="14" a="1"/>
  <c r="D80" i="14" s="1"/>
  <c r="D178" i="14" a="1"/>
  <c r="D178" i="14" s="1"/>
  <c r="D88" i="14" a="1"/>
  <c r="D88" i="14" s="1"/>
  <c r="D154" i="14" a="1"/>
  <c r="D154" i="14" s="1"/>
  <c r="D126" i="14" a="1"/>
  <c r="D126" i="14" s="1"/>
  <c r="D138" i="14" a="1"/>
  <c r="D138" i="14" s="1"/>
  <c r="D96" i="14" a="1"/>
  <c r="D96" i="14" s="1"/>
  <c r="D78" i="14" a="1"/>
  <c r="D78" i="14" s="1"/>
  <c r="D134" i="14" a="1"/>
  <c r="D134" i="14" s="1"/>
  <c r="D209" i="14" a="1"/>
  <c r="D209" i="14" s="1"/>
  <c r="D192" i="14" a="1"/>
  <c r="D192" i="14" s="1"/>
  <c r="D100" i="14" a="1"/>
  <c r="D100" i="14" s="1"/>
  <c r="D210" i="14" a="1"/>
  <c r="D210" i="14" s="1"/>
  <c r="D224" i="14" a="1"/>
  <c r="D224" i="14" s="1"/>
  <c r="D117" i="14" a="1"/>
  <c r="D117" i="14" s="1"/>
  <c r="D214" i="14" a="1"/>
  <c r="D214" i="14" s="1"/>
  <c r="D205" i="14" a="1"/>
  <c r="D205" i="14" s="1"/>
  <c r="D166" i="14" a="1"/>
  <c r="D166" i="14" s="1"/>
  <c r="D75" i="14" a="1"/>
  <c r="D75" i="14" s="1"/>
  <c r="D215" i="14" a="1"/>
  <c r="D215" i="14" s="1"/>
  <c r="D72" i="14" a="1"/>
  <c r="D72" i="14" s="1"/>
  <c r="D127" i="14" a="1"/>
  <c r="D127" i="14" s="1"/>
  <c r="D77" i="14" a="1"/>
  <c r="D77" i="14" s="1"/>
  <c r="D185" i="14" a="1"/>
  <c r="D185" i="14" s="1"/>
  <c r="D132" i="14" a="1"/>
  <c r="D132" i="14" s="1"/>
  <c r="D112" i="14" a="1"/>
  <c r="D112" i="14" s="1"/>
  <c r="D239" i="14" a="1"/>
  <c r="D239" i="14" s="1"/>
  <c r="D181" i="14" a="1"/>
  <c r="D181" i="14" s="1"/>
  <c r="D235" i="14" a="1"/>
  <c r="D235" i="14" s="1"/>
  <c r="D168" i="14" a="1"/>
  <c r="D168" i="14" s="1"/>
  <c r="D115" i="14" a="1"/>
  <c r="D115" i="14" s="1"/>
  <c r="D219" i="14" a="1"/>
  <c r="D219" i="14" s="1"/>
  <c r="D84" i="14" a="1"/>
  <c r="D84" i="14" s="1"/>
  <c r="D182" i="14" a="1"/>
  <c r="D182" i="14" s="1"/>
  <c r="D233" i="14" a="1"/>
  <c r="D233" i="14" s="1"/>
  <c r="D179" i="14" a="1"/>
  <c r="D179" i="14" s="1"/>
  <c r="D200" i="14" a="1"/>
  <c r="D200" i="14" s="1"/>
  <c r="D177" i="14" a="1"/>
  <c r="D177" i="14" s="1"/>
  <c r="D242" i="14" a="1"/>
  <c r="D242" i="14" s="1"/>
  <c r="D129" i="14" a="1"/>
  <c r="D129" i="14" s="1"/>
  <c r="D122" i="14" a="1"/>
  <c r="D122" i="14" s="1"/>
  <c r="D76" i="14" a="1"/>
  <c r="D76" i="14" s="1"/>
  <c r="D116" i="14" a="1"/>
  <c r="D116" i="14" s="1"/>
  <c r="D114" i="14" a="1"/>
  <c r="D114" i="14" s="1"/>
  <c r="D246" i="14" a="1"/>
  <c r="D246" i="14" s="1"/>
  <c r="D229" i="14" a="1"/>
  <c r="D229" i="14" s="1"/>
  <c r="D206" i="14" a="1"/>
  <c r="D206" i="14" s="1"/>
  <c r="D236" i="14" a="1"/>
  <c r="D236" i="14" s="1"/>
  <c r="D164" i="14" a="1"/>
  <c r="D164" i="14" s="1"/>
  <c r="D144" i="14" a="1"/>
  <c r="D144" i="14" s="1"/>
  <c r="D171" i="14" a="1"/>
  <c r="D171" i="14" s="1"/>
  <c r="D104" i="14" a="1"/>
  <c r="D104" i="14" s="1"/>
  <c r="D130" i="14" a="1"/>
  <c r="D130" i="14" s="1"/>
  <c r="D137" i="14" a="1"/>
  <c r="D137" i="14" s="1"/>
  <c r="D172" i="14" a="1"/>
  <c r="D172" i="14" s="1"/>
  <c r="F244" i="14" a="1"/>
  <c r="F244" i="14" s="1"/>
  <c r="F126" i="14" a="1"/>
  <c r="F126" i="14" s="1"/>
  <c r="F208" i="14" a="1"/>
  <c r="F208" i="14" s="1"/>
  <c r="F82" i="14" a="1"/>
  <c r="F82" i="14" s="1"/>
  <c r="F220" i="14" a="1"/>
  <c r="F220" i="14" s="1"/>
  <c r="F105" i="14" a="1"/>
  <c r="F105" i="14" s="1"/>
  <c r="F80" i="14" a="1"/>
  <c r="F80" i="14" s="1"/>
  <c r="F232" i="14" a="1"/>
  <c r="F232" i="14" s="1"/>
  <c r="F73" i="14" a="1"/>
  <c r="F73" i="14" s="1"/>
  <c r="F163" i="14" a="1"/>
  <c r="F163" i="14" s="1"/>
  <c r="F153" i="14" a="1"/>
  <c r="F153" i="14" s="1"/>
  <c r="F222" i="14" a="1"/>
  <c r="F222" i="14" s="1"/>
  <c r="F187" i="14" a="1"/>
  <c r="F187" i="14" s="1"/>
  <c r="F200" i="14" a="1"/>
  <c r="F200" i="14" s="1"/>
  <c r="F188" i="14" a="1"/>
  <c r="F188" i="14" s="1"/>
  <c r="F161" i="14" a="1"/>
  <c r="F161" i="14" s="1"/>
  <c r="F169" i="14" a="1"/>
  <c r="F169" i="14" s="1"/>
  <c r="F189" i="14" a="1"/>
  <c r="F189" i="14" s="1"/>
  <c r="F121" i="14" a="1"/>
  <c r="F121" i="14" s="1"/>
  <c r="F227" i="14" a="1"/>
  <c r="F227" i="14" s="1"/>
  <c r="F75" i="14" a="1"/>
  <c r="F75" i="14" s="1"/>
  <c r="F131" i="14" a="1"/>
  <c r="F131" i="14" s="1"/>
  <c r="F76" i="14" a="1"/>
  <c r="F76" i="14" s="1"/>
  <c r="F183" i="14" a="1"/>
  <c r="F183" i="14" s="1"/>
  <c r="F218" i="14" a="1"/>
  <c r="F218" i="14" s="1"/>
  <c r="F230" i="14" a="1"/>
  <c r="F230" i="14" s="1"/>
  <c r="F233" i="14" a="1"/>
  <c r="F233" i="14" s="1"/>
  <c r="F108" i="14" a="1"/>
  <c r="F108" i="14" s="1"/>
  <c r="F88" i="14" a="1"/>
  <c r="F88" i="14" s="1"/>
  <c r="F128" i="14" a="1"/>
  <c r="F128" i="14" s="1"/>
  <c r="F159" i="14" a="1"/>
  <c r="F159" i="14" s="1"/>
  <c r="F103" i="14" a="1"/>
  <c r="F103" i="14" s="1"/>
  <c r="F150" i="14" a="1"/>
  <c r="F150" i="14" s="1"/>
  <c r="F175" i="14" a="1"/>
  <c r="F175" i="14" s="1"/>
  <c r="F179" i="14" a="1"/>
  <c r="F179" i="14" s="1"/>
  <c r="F92" i="14" a="1"/>
  <c r="F92" i="14" s="1"/>
  <c r="F235" i="14" a="1"/>
  <c r="F235" i="14" s="1"/>
  <c r="F155" i="14" a="1"/>
  <c r="F155" i="14" s="1"/>
  <c r="F70" i="14" a="1"/>
  <c r="F70" i="14" s="1"/>
  <c r="F231" i="14" a="1"/>
  <c r="F231" i="14" s="1"/>
  <c r="F196" i="14" a="1"/>
  <c r="F196" i="14" s="1"/>
  <c r="F166" i="14" a="1"/>
  <c r="F166" i="14" s="1"/>
  <c r="F107" i="14" a="1"/>
  <c r="F107" i="14" s="1"/>
  <c r="F125" i="14" a="1"/>
  <c r="F125" i="14" s="1"/>
  <c r="F186" i="14" a="1"/>
  <c r="F186" i="14" s="1"/>
  <c r="F190" i="14" a="1"/>
  <c r="F190" i="14" s="1"/>
  <c r="F84" i="14" a="1"/>
  <c r="F84" i="14" s="1"/>
  <c r="F198" i="14" a="1"/>
  <c r="F198" i="14" s="1"/>
  <c r="F98" i="14" a="1"/>
  <c r="F98" i="14" s="1"/>
  <c r="F215" i="14" a="1"/>
  <c r="F215" i="14" s="1"/>
  <c r="F174" i="14" a="1"/>
  <c r="F174" i="14" s="1"/>
  <c r="F210" i="14" a="1"/>
  <c r="F210" i="14" s="1"/>
  <c r="D136" i="14" a="1"/>
  <c r="D136" i="14" s="1"/>
  <c r="D103" i="14" a="1"/>
  <c r="D103" i="14" s="1"/>
  <c r="D231" i="14" a="1"/>
  <c r="D231" i="14" s="1"/>
  <c r="D217" i="14" a="1"/>
  <c r="D217" i="14" s="1"/>
  <c r="D151" i="14" a="1"/>
  <c r="D151" i="14" s="1"/>
  <c r="D169" i="14" a="1"/>
  <c r="D169" i="14" s="1"/>
  <c r="D143" i="14" a="1"/>
  <c r="D143" i="14" s="1"/>
  <c r="D195" i="14" a="1"/>
  <c r="D195" i="14" s="1"/>
  <c r="D180" i="14" a="1"/>
  <c r="D180" i="14" s="1"/>
  <c r="D221" i="14" a="1"/>
  <c r="D221" i="14" s="1"/>
  <c r="D125" i="14" a="1"/>
  <c r="D125" i="14" s="1"/>
  <c r="D222" i="14" a="1"/>
  <c r="D222" i="14" s="1"/>
  <c r="D230" i="14" a="1"/>
  <c r="D230" i="14" s="1"/>
  <c r="D147" i="14" a="1"/>
  <c r="D147" i="14" s="1"/>
  <c r="D94" i="14" a="1"/>
  <c r="D94" i="14" s="1"/>
  <c r="D184" i="14" a="1"/>
  <c r="D184" i="14" s="1"/>
  <c r="D128" i="14" a="1"/>
  <c r="D128" i="14" s="1"/>
  <c r="D152" i="14" a="1"/>
  <c r="D152" i="14" s="1"/>
  <c r="D238" i="14" a="1"/>
  <c r="D238" i="14" s="1"/>
  <c r="D225" i="14" a="1"/>
  <c r="D225" i="14" s="1"/>
  <c r="F119" i="14" a="1"/>
  <c r="F119" i="14" s="1"/>
  <c r="F195" i="14" a="1"/>
  <c r="F195" i="14" s="1"/>
  <c r="F67" i="14" a="1"/>
  <c r="F67" i="14" s="1"/>
  <c r="D174" i="14" a="1"/>
  <c r="D174" i="14" s="1"/>
  <c r="D226" i="14" a="1"/>
  <c r="D226" i="14" s="1"/>
  <c r="D106" i="14" a="1"/>
  <c r="D106" i="14" s="1"/>
  <c r="D90" i="14" a="1"/>
  <c r="D90" i="14" s="1"/>
  <c r="F239" i="14" a="1"/>
  <c r="F239" i="14" s="1"/>
  <c r="F112" i="14" a="1"/>
  <c r="F112" i="14" s="1"/>
  <c r="F237" i="14" a="1"/>
  <c r="F237" i="14" s="1"/>
  <c r="F111" i="14" a="1"/>
  <c r="F111" i="14" s="1"/>
  <c r="F202" i="14" a="1"/>
  <c r="F202" i="14" s="1"/>
  <c r="F177" i="14" a="1"/>
  <c r="F177" i="14" s="1"/>
  <c r="F228" i="14" a="1"/>
  <c r="F228" i="14" s="1"/>
  <c r="F156" i="14" a="1"/>
  <c r="F156" i="14" s="1"/>
  <c r="F81" i="14" a="1"/>
  <c r="F81" i="14" s="1"/>
  <c r="F223" i="14" a="1"/>
  <c r="F223" i="14" s="1"/>
  <c r="F77" i="14" a="1"/>
  <c r="F77" i="14" s="1"/>
  <c r="F72" i="14" a="1"/>
  <c r="F72" i="14" s="1"/>
  <c r="F209" i="14" a="1"/>
  <c r="F209" i="14" s="1"/>
  <c r="F143" i="14" a="1"/>
  <c r="F143" i="14" s="1"/>
  <c r="F133" i="14" a="1"/>
  <c r="F133" i="14" s="1"/>
  <c r="F225" i="14" a="1"/>
  <c r="F225" i="14" s="1"/>
  <c r="F122" i="14" a="1"/>
  <c r="F122" i="14" s="1"/>
  <c r="F83" i="14" a="1"/>
  <c r="F83" i="14" s="1"/>
  <c r="F229" i="14" a="1"/>
  <c r="F229" i="14" s="1"/>
  <c r="F173" i="14" a="1"/>
  <c r="F173" i="14" s="1"/>
  <c r="F219" i="14" a="1"/>
  <c r="F219" i="14" s="1"/>
  <c r="F135" i="14" a="1"/>
  <c r="F135" i="14" s="1"/>
  <c r="D161" i="14" a="1"/>
  <c r="D161" i="14" s="1"/>
  <c r="D245" i="14" a="1"/>
  <c r="D245" i="14" s="1"/>
  <c r="D119" i="14" a="1"/>
  <c r="D119" i="14" s="1"/>
  <c r="D160" i="14" a="1"/>
  <c r="D160" i="14" s="1"/>
  <c r="D79" i="14" a="1"/>
  <c r="D79" i="14" s="1"/>
  <c r="D187" i="14" a="1"/>
  <c r="D187" i="14" s="1"/>
  <c r="F240" i="14" a="1"/>
  <c r="F240" i="14" s="1"/>
  <c r="F194" i="14" a="1"/>
  <c r="F194" i="14" s="1"/>
  <c r="F140" i="14" a="1"/>
  <c r="F140" i="14" s="1"/>
  <c r="F86" i="14" a="1"/>
  <c r="F86" i="14" s="1"/>
  <c r="F138" i="14" a="1"/>
  <c r="F138" i="14" s="1"/>
  <c r="F241" i="14" a="1"/>
  <c r="F241" i="14" s="1"/>
  <c r="F99" i="14" a="1"/>
  <c r="F99" i="14" s="1"/>
  <c r="F120" i="14" a="1"/>
  <c r="F120" i="14" s="1"/>
  <c r="D146" i="14" a="1"/>
  <c r="D146" i="14" s="1"/>
  <c r="D212" i="14" a="1"/>
  <c r="D212" i="14" s="1"/>
  <c r="D123" i="14" a="1"/>
  <c r="D123" i="14" s="1"/>
  <c r="D188" i="14" a="1"/>
  <c r="D188" i="14" s="1"/>
  <c r="D140" i="14" a="1"/>
  <c r="D140" i="14" s="1"/>
  <c r="E228" i="14" a="1"/>
  <c r="E228" i="14" s="1"/>
  <c r="E227" i="14" a="1"/>
  <c r="E227" i="14" s="1"/>
  <c r="E104" i="14" a="1"/>
  <c r="E104" i="14" s="1"/>
  <c r="E159" i="14" a="1"/>
  <c r="E159" i="14" s="1"/>
  <c r="E72" i="14" a="1"/>
  <c r="E72" i="14" s="1"/>
  <c r="E136" i="14" a="1"/>
  <c r="E136" i="14" s="1"/>
  <c r="E92" i="14" a="1"/>
  <c r="E92" i="14" s="1"/>
  <c r="E140" i="14" a="1"/>
  <c r="E140" i="14" s="1"/>
  <c r="E81" i="14" a="1"/>
  <c r="E81" i="14" s="1"/>
  <c r="E210" i="14" a="1"/>
  <c r="E210" i="14" s="1"/>
  <c r="E147" i="14" a="1"/>
  <c r="E147" i="14" s="1"/>
  <c r="E98" i="14" a="1"/>
  <c r="E98" i="14" s="1"/>
  <c r="E142" i="14" a="1"/>
  <c r="E142" i="14" s="1"/>
  <c r="E178" i="14" a="1"/>
  <c r="E178" i="14" s="1"/>
  <c r="E102" i="14" a="1"/>
  <c r="E102" i="14" s="1"/>
  <c r="E209" i="14" a="1"/>
  <c r="E209" i="14" s="1"/>
  <c r="E162" i="14" a="1"/>
  <c r="E162" i="14" s="1"/>
  <c r="E156" i="14" a="1"/>
  <c r="E156" i="14" s="1"/>
  <c r="E78" i="14" a="1"/>
  <c r="E78" i="14" s="1"/>
  <c r="E110" i="14" a="1"/>
  <c r="E110" i="14" s="1"/>
  <c r="E165" i="14" a="1"/>
  <c r="E165" i="14" s="1"/>
  <c r="E164" i="14" a="1"/>
  <c r="E164" i="14" s="1"/>
  <c r="E113" i="14" a="1"/>
  <c r="E113" i="14" s="1"/>
  <c r="E206" i="14" a="1"/>
  <c r="E206" i="14" s="1"/>
  <c r="E166" i="14" a="1"/>
  <c r="E166" i="14" s="1"/>
  <c r="E114" i="14" a="1"/>
  <c r="E114" i="14" s="1"/>
  <c r="E175" i="14" a="1"/>
  <c r="E175" i="14" s="1"/>
  <c r="E223" i="14" a="1"/>
  <c r="E223" i="14" s="1"/>
  <c r="E109" i="14" a="1"/>
  <c r="E109" i="14" s="1"/>
  <c r="E193" i="14" a="1"/>
  <c r="E193" i="14" s="1"/>
  <c r="E76" i="14" a="1"/>
  <c r="E76" i="14" s="1"/>
  <c r="E149" i="14" a="1"/>
  <c r="E149" i="14" s="1"/>
  <c r="E182" i="14" a="1"/>
  <c r="E182" i="14" s="1"/>
  <c r="B150" i="14" a="1"/>
  <c r="B150" i="14" s="1"/>
  <c r="B130" i="14" a="1"/>
  <c r="B130" i="14" s="1"/>
  <c r="B109" i="14" a="1"/>
  <c r="B109" i="14" s="1"/>
  <c r="B101" i="14" a="1"/>
  <c r="B101" i="14" s="1"/>
  <c r="B133" i="14" a="1"/>
  <c r="B133" i="14" s="1"/>
  <c r="A163" i="14" a="1"/>
  <c r="A163" i="14" s="1"/>
  <c r="A104" i="14" a="1"/>
  <c r="A104" i="14" s="1"/>
  <c r="A145" i="14" a="1"/>
  <c r="A145" i="14" s="1"/>
  <c r="A240" i="14" a="1"/>
  <c r="A240" i="14" s="1"/>
  <c r="A199" i="14" a="1"/>
  <c r="A199" i="14" s="1"/>
  <c r="A155" i="14" a="1"/>
  <c r="A155" i="14" s="1"/>
  <c r="A82" i="14" a="1"/>
  <c r="A82" i="14" s="1"/>
  <c r="A134" i="14" a="1"/>
  <c r="A134" i="14" s="1"/>
  <c r="A207" i="14" a="1"/>
  <c r="A207" i="14" s="1"/>
  <c r="A209" i="14" a="1"/>
  <c r="A209" i="14" s="1"/>
  <c r="A127" i="14" a="1"/>
  <c r="A127" i="14" s="1"/>
  <c r="A224" i="14" a="1"/>
  <c r="A224" i="14" s="1"/>
  <c r="A214" i="14" a="1"/>
  <c r="A214" i="14" s="1"/>
  <c r="A117" i="14" a="1"/>
  <c r="A117" i="14" s="1"/>
  <c r="A168" i="14" a="1"/>
  <c r="A168" i="14" s="1"/>
  <c r="A107" i="14" a="1"/>
  <c r="A107" i="14" s="1"/>
  <c r="A223" i="14" a="1"/>
  <c r="A223" i="14" s="1"/>
  <c r="A174" i="14" a="1"/>
  <c r="A174" i="14" s="1"/>
  <c r="A74" i="14" a="1"/>
  <c r="A74" i="14" s="1"/>
  <c r="A178" i="14" a="1"/>
  <c r="A178" i="14" s="1"/>
  <c r="A75" i="14" a="1"/>
  <c r="A75" i="14" s="1"/>
  <c r="A77" i="14" a="1"/>
  <c r="A77" i="14" s="1"/>
  <c r="A238" i="14" a="1"/>
  <c r="A238" i="14" s="1"/>
  <c r="A237" i="14" a="1"/>
  <c r="A237" i="14" s="1"/>
  <c r="A113" i="14" a="1"/>
  <c r="A113" i="14" s="1"/>
  <c r="A103" i="14" a="1"/>
  <c r="A103" i="14" s="1"/>
  <c r="A142" i="14" a="1"/>
  <c r="A142" i="14" s="1"/>
  <c r="A202" i="14" a="1"/>
  <c r="A202" i="14" s="1"/>
  <c r="A156" i="14" a="1"/>
  <c r="A156" i="14" s="1"/>
  <c r="A164" i="14" a="1"/>
  <c r="A164" i="14" s="1"/>
  <c r="A201" i="14" a="1"/>
  <c r="A201" i="14" s="1"/>
  <c r="A123" i="14" a="1"/>
  <c r="A123" i="14" s="1"/>
  <c r="A120" i="14" a="1"/>
  <c r="A120" i="14" s="1"/>
  <c r="A101" i="14" a="1"/>
  <c r="A101" i="14" s="1"/>
  <c r="A228" i="14" a="1"/>
  <c r="A228" i="14" s="1"/>
  <c r="A180" i="14" a="1"/>
  <c r="A180" i="14" s="1"/>
  <c r="A188" i="14" a="1"/>
  <c r="A188" i="14" s="1"/>
  <c r="A116" i="14" a="1"/>
  <c r="A116" i="14" s="1"/>
  <c r="A138" i="14" a="1"/>
  <c r="A138" i="14" s="1"/>
  <c r="A182" i="14" a="1"/>
  <c r="A182" i="14" s="1"/>
  <c r="A105" i="14" a="1"/>
  <c r="A105" i="14" s="1"/>
  <c r="A196" i="14" a="1"/>
  <c r="A196" i="14" s="1"/>
  <c r="A233" i="14" a="1"/>
  <c r="A233" i="14" s="1"/>
  <c r="A131" i="14" a="1"/>
  <c r="A131" i="14" s="1"/>
  <c r="A227" i="14" a="1"/>
  <c r="A227" i="14" s="1"/>
  <c r="A173" i="14" a="1"/>
  <c r="A173" i="14" s="1"/>
  <c r="A157" i="14" a="1"/>
  <c r="A157" i="14" s="1"/>
  <c r="A226" i="14" a="1"/>
  <c r="A226" i="14" s="1"/>
  <c r="A210" i="14" a="1"/>
  <c r="A210" i="14" s="1"/>
  <c r="A71" i="14" a="1"/>
  <c r="A71" i="14" s="1"/>
  <c r="A129" i="14" a="1"/>
  <c r="A129" i="14" s="1"/>
  <c r="A119" i="14" a="1"/>
  <c r="A119" i="14" s="1"/>
  <c r="A88" i="14" a="1"/>
  <c r="A88" i="14" s="1"/>
  <c r="A124" i="14" a="1"/>
  <c r="A124" i="14" s="1"/>
  <c r="A170" i="14" a="1"/>
  <c r="A170" i="14" s="1"/>
  <c r="A99" i="14" a="1"/>
  <c r="A99" i="14" s="1"/>
  <c r="A184" i="14" a="1"/>
  <c r="A184" i="14" s="1"/>
  <c r="A190" i="14" a="1"/>
  <c r="A190" i="14" s="1"/>
  <c r="A111" i="14" a="1"/>
  <c r="A111" i="14" s="1"/>
  <c r="A86" i="14" a="1"/>
  <c r="A86" i="14" s="1"/>
  <c r="A171" i="14" a="1"/>
  <c r="A171" i="14" s="1"/>
  <c r="A143" i="14" a="1"/>
  <c r="A143" i="14" s="1"/>
  <c r="A97" i="14" a="1"/>
  <c r="A97" i="14" s="1"/>
  <c r="A144" i="14" a="1"/>
  <c r="A144" i="14" s="1"/>
  <c r="A110" i="14" a="1"/>
  <c r="A110" i="14" s="1"/>
  <c r="A221" i="14" a="1"/>
  <c r="A221" i="14" s="1"/>
  <c r="A98" i="14" a="1"/>
  <c r="A98" i="14" s="1"/>
  <c r="A175" i="14" a="1"/>
  <c r="A175" i="14" s="1"/>
  <c r="A181" i="14" a="1"/>
  <c r="A181" i="14" s="1"/>
  <c r="A205" i="14" a="1"/>
  <c r="A205" i="14" s="1"/>
  <c r="A161" i="14" a="1"/>
  <c r="A161" i="14" s="1"/>
  <c r="A95" i="14" a="1"/>
  <c r="A95" i="14" s="1"/>
  <c r="A140" i="14" a="1"/>
  <c r="A140" i="14" s="1"/>
  <c r="A200" i="14" a="1"/>
  <c r="A200" i="14" s="1"/>
  <c r="A192" i="14" a="1"/>
  <c r="A192" i="14" s="1"/>
  <c r="A217" i="14" a="1"/>
  <c r="A217" i="14" s="1"/>
  <c r="A239" i="14" a="1"/>
  <c r="A239" i="14" s="1"/>
  <c r="A230" i="14" a="1"/>
  <c r="A230" i="14" s="1"/>
  <c r="A216" i="14" a="1"/>
  <c r="A216" i="14" s="1"/>
  <c r="A158" i="14" a="1"/>
  <c r="A158" i="14" s="1"/>
  <c r="A81" i="14" a="1"/>
  <c r="A81" i="14" s="1"/>
  <c r="A191" i="14" a="1"/>
  <c r="A191" i="14" s="1"/>
  <c r="A243" i="14" a="1"/>
  <c r="A243" i="14" s="1"/>
  <c r="A219" i="14" a="1"/>
  <c r="A219" i="14" s="1"/>
  <c r="A176" i="14" a="1"/>
  <c r="A176" i="14" s="1"/>
  <c r="A204" i="14" a="1"/>
  <c r="A204" i="14" s="1"/>
  <c r="A147" i="14" a="1"/>
  <c r="A147" i="14" s="1"/>
  <c r="A165" i="14" a="1"/>
  <c r="A165" i="14" s="1"/>
  <c r="A96" i="14" a="1"/>
  <c r="A96" i="14" s="1"/>
  <c r="A137" i="14" a="1"/>
  <c r="A137" i="14" s="1"/>
  <c r="A195" i="14" a="1"/>
  <c r="A195" i="14" s="1"/>
  <c r="A197" i="14" a="1"/>
  <c r="A197" i="14" s="1"/>
  <c r="A141" i="14" a="1"/>
  <c r="A141" i="14" s="1"/>
  <c r="A85" i="14" a="1"/>
  <c r="A85" i="14" s="1"/>
  <c r="A130" i="14" a="1"/>
  <c r="A130" i="14" s="1"/>
  <c r="A215" i="14" a="1"/>
  <c r="A215" i="14" s="1"/>
  <c r="A187" i="14" a="1"/>
  <c r="A187" i="14" s="1"/>
  <c r="A220" i="14" a="1"/>
  <c r="A220" i="14" s="1"/>
  <c r="A185" i="14" a="1"/>
  <c r="A185" i="14" s="1"/>
  <c r="A102" i="14" a="1"/>
  <c r="A102" i="14" s="1"/>
  <c r="A115" i="14" a="1"/>
  <c r="A115" i="14" s="1"/>
  <c r="A244" i="14" a="1"/>
  <c r="A244" i="14" s="1"/>
  <c r="A109" i="14" a="1"/>
  <c r="A109" i="14" s="1"/>
  <c r="A198" i="14" a="1"/>
  <c r="A198" i="14" s="1"/>
  <c r="A94" i="14" a="1"/>
  <c r="A94" i="14" s="1"/>
  <c r="A133" i="14" a="1"/>
  <c r="A133" i="14" s="1"/>
  <c r="A118" i="14" a="1"/>
  <c r="A118" i="14" s="1"/>
  <c r="A212" i="14" a="1"/>
  <c r="A212" i="14" s="1"/>
  <c r="A246" i="14" a="1"/>
  <c r="A246" i="14" s="1"/>
  <c r="A169" i="14" a="1"/>
  <c r="A169" i="14" s="1"/>
  <c r="A72" i="14" a="1"/>
  <c r="A72" i="14" s="1"/>
  <c r="A79" i="14" a="1"/>
  <c r="A79" i="14" s="1"/>
  <c r="A211" i="14" a="1"/>
  <c r="A211" i="14" s="1"/>
  <c r="A108" i="14" a="1"/>
  <c r="A108" i="14" s="1"/>
  <c r="A193" i="14" a="1"/>
  <c r="A193" i="14" s="1"/>
  <c r="A232" i="14" a="1"/>
  <c r="A232" i="14" s="1"/>
  <c r="A148" i="14" a="1"/>
  <c r="A148" i="14" s="1"/>
  <c r="A91" i="14" a="1"/>
  <c r="A91" i="14" s="1"/>
  <c r="A152" i="14" a="1"/>
  <c r="A152" i="14" s="1"/>
  <c r="A76" i="14" a="1"/>
  <c r="A76" i="14" s="1"/>
  <c r="A177" i="14" a="1"/>
  <c r="A177" i="14" s="1"/>
  <c r="A149" i="14" a="1"/>
  <c r="A149" i="14" s="1"/>
  <c r="A166" i="14" a="1"/>
  <c r="A166" i="14" s="1"/>
  <c r="A162" i="14" a="1"/>
  <c r="A162" i="14" s="1"/>
  <c r="A160" i="14" a="1"/>
  <c r="A160" i="14" s="1"/>
  <c r="A203" i="14" a="1"/>
  <c r="A203" i="14" s="1"/>
  <c r="A70" i="14" a="1"/>
  <c r="A70" i="14" s="1"/>
  <c r="A213" i="14" a="1"/>
  <c r="A213" i="14" s="1"/>
  <c r="A236" i="14" a="1"/>
  <c r="A236" i="14" s="1"/>
  <c r="A69" i="14" a="1"/>
  <c r="A69" i="14" s="1"/>
  <c r="A135" i="14" a="1"/>
  <c r="A135" i="14" s="1"/>
  <c r="A106" i="14" a="1"/>
  <c r="A106" i="14" s="1"/>
  <c r="A92" i="14" a="1"/>
  <c r="A92" i="14" s="1"/>
  <c r="A126" i="14" a="1"/>
  <c r="A126" i="14" s="1"/>
  <c r="A122" i="14" a="1"/>
  <c r="A122" i="14" s="1"/>
  <c r="A139" i="14" a="1"/>
  <c r="A139" i="14" s="1"/>
  <c r="A100" i="14" a="1"/>
  <c r="A100" i="14" s="1"/>
  <c r="A112" i="14" a="1"/>
  <c r="A112" i="14" s="1"/>
  <c r="A235" i="14" a="1"/>
  <c r="A235" i="14" s="1"/>
  <c r="A242" i="14" a="1"/>
  <c r="A242" i="14" s="1"/>
  <c r="A159" i="14" a="1"/>
  <c r="A159" i="14" s="1"/>
  <c r="A189" i="14" a="1"/>
  <c r="A189" i="14" s="1"/>
  <c r="A128" i="14" a="1"/>
  <c r="A128" i="14" s="1"/>
  <c r="A114" i="14" a="1"/>
  <c r="A114" i="14" s="1"/>
  <c r="A146" i="14" a="1"/>
  <c r="A146" i="14" s="1"/>
  <c r="A80" i="14" a="1"/>
  <c r="A80" i="14" s="1"/>
  <c r="A229" i="14" a="1"/>
  <c r="A229" i="14" s="1"/>
  <c r="A150" i="14" a="1"/>
  <c r="A150" i="14" s="1"/>
  <c r="A83" i="14" a="1"/>
  <c r="A83" i="14" s="1"/>
  <c r="A73" i="14" a="1"/>
  <c r="A73" i="14" s="1"/>
  <c r="A84" i="14" a="1"/>
  <c r="A84" i="14" s="1"/>
  <c r="A78" i="14" a="1"/>
  <c r="A78" i="14" s="1"/>
  <c r="A241" i="14" a="1"/>
  <c r="A241" i="14" s="1"/>
  <c r="A132" i="14" a="1"/>
  <c r="A132" i="14" s="1"/>
  <c r="A93" i="14" a="1"/>
  <c r="A93" i="14" s="1"/>
  <c r="A125" i="14" a="1"/>
  <c r="A125" i="14" s="1"/>
  <c r="A151" i="14" a="1"/>
  <c r="A151" i="14" s="1"/>
  <c r="A153" i="14" a="1"/>
  <c r="A153" i="14" s="1"/>
  <c r="A186" i="14" a="1"/>
  <c r="A186" i="14" s="1"/>
  <c r="A225" i="14" a="1"/>
  <c r="A225" i="14" s="1"/>
  <c r="A245" i="14" a="1"/>
  <c r="A245" i="14" s="1"/>
  <c r="A179" i="14" a="1"/>
  <c r="A179" i="14" s="1"/>
  <c r="A222" i="14" a="1"/>
  <c r="A222" i="14" s="1"/>
  <c r="A234" i="14" a="1"/>
  <c r="A234" i="14" s="1"/>
  <c r="A231" i="14" a="1"/>
  <c r="A231" i="14" s="1"/>
  <c r="A172" i="14" a="1"/>
  <c r="A172" i="14" s="1"/>
  <c r="A136" i="14" a="1"/>
  <c r="A136" i="14" s="1"/>
  <c r="A87" i="14" a="1"/>
  <c r="A87" i="14" s="1"/>
  <c r="A194" i="14" a="1"/>
  <c r="A194" i="14" s="1"/>
  <c r="A206" i="14" a="1"/>
  <c r="A206" i="14" s="1"/>
  <c r="A183" i="14" a="1"/>
  <c r="A183" i="14" s="1"/>
  <c r="A154" i="14" a="1"/>
  <c r="A154" i="14" s="1"/>
  <c r="A167" i="14" a="1"/>
  <c r="A167" i="14" s="1"/>
  <c r="A90" i="14" a="1"/>
  <c r="A90" i="14" s="1"/>
  <c r="A89" i="14" a="1"/>
  <c r="A89" i="14" s="1"/>
  <c r="A218" i="14" a="1"/>
  <c r="A218" i="14" s="1"/>
  <c r="A121" i="14" a="1"/>
  <c r="A121" i="14" s="1"/>
  <c r="A208" i="14" a="1"/>
  <c r="A208" i="14" s="1"/>
  <c r="B87" i="10" l="1"/>
  <c r="B35" i="10"/>
  <c r="N35" i="10" s="1"/>
  <c r="O35" i="10" s="1"/>
  <c r="B8" i="10"/>
  <c r="N8" i="10" s="1"/>
  <c r="O8" i="10" s="1"/>
  <c r="B7" i="10"/>
  <c r="N7" i="10" s="1"/>
  <c r="O7" i="10" s="1"/>
  <c r="N63" i="10"/>
  <c r="O63" i="10" s="1"/>
  <c r="M79" i="16"/>
  <c r="B79" i="10" s="1"/>
  <c r="M46" i="16"/>
  <c r="B46" i="10" s="1"/>
  <c r="M33" i="16"/>
  <c r="M20" i="16"/>
  <c r="B20" i="10" s="1"/>
  <c r="M21" i="16"/>
  <c r="M43" i="16"/>
  <c r="B43" i="10" s="1"/>
  <c r="M61" i="16"/>
  <c r="B61" i="10" s="1"/>
  <c r="M40" i="16"/>
  <c r="M41" i="16"/>
  <c r="M11" i="16"/>
  <c r="M85" i="16"/>
  <c r="B85" i="10" s="1"/>
  <c r="M65" i="16"/>
  <c r="B65" i="10" s="1"/>
  <c r="M50" i="16"/>
  <c r="B50" i="10" s="1"/>
  <c r="M44" i="16"/>
  <c r="B44" i="10" s="1"/>
  <c r="M19" i="16"/>
  <c r="B19" i="10" s="1"/>
  <c r="M67" i="16"/>
  <c r="B67" i="10" s="1"/>
  <c r="M60" i="16"/>
  <c r="B60" i="10" s="1"/>
  <c r="M52" i="16"/>
  <c r="B52" i="10" s="1"/>
  <c r="M22" i="16"/>
  <c r="B22" i="10" s="1"/>
  <c r="M74" i="16"/>
  <c r="B74" i="10" s="1"/>
  <c r="M71" i="16"/>
  <c r="B71" i="10" s="1"/>
  <c r="M58" i="16"/>
  <c r="B58" i="10" s="1"/>
  <c r="M90" i="16"/>
  <c r="B90" i="10" s="1"/>
  <c r="M73" i="16"/>
  <c r="B73" i="10" s="1"/>
  <c r="M5" i="16"/>
  <c r="M82" i="16"/>
  <c r="B82" i="10" s="1"/>
  <c r="M72" i="16"/>
  <c r="B72" i="10" s="1"/>
  <c r="M68" i="16"/>
  <c r="B68" i="10" s="1"/>
  <c r="M54" i="16"/>
  <c r="B54" i="10" s="1"/>
  <c r="M17" i="16"/>
  <c r="B17" i="10" s="1"/>
  <c r="M14" i="16"/>
  <c r="M38" i="16"/>
  <c r="B38" i="10" s="1"/>
  <c r="M13" i="16"/>
  <c r="B13" i="10" s="1"/>
  <c r="M91" i="16"/>
  <c r="B91" i="10" s="1"/>
  <c r="M45" i="16"/>
  <c r="B45" i="10" s="1"/>
  <c r="M32" i="16"/>
  <c r="M6" i="16"/>
  <c r="B6" i="10" s="1"/>
  <c r="M3" i="16"/>
  <c r="B3" i="10" s="1"/>
  <c r="M97" i="16"/>
  <c r="B97" i="10" s="1"/>
  <c r="M89" i="16"/>
  <c r="B89" i="10" s="1"/>
  <c r="M53" i="16"/>
  <c r="B53" i="10" s="1"/>
  <c r="M57" i="16"/>
  <c r="M30" i="16"/>
  <c r="B30" i="10" s="1"/>
  <c r="M34" i="16"/>
  <c r="B34" i="10" s="1"/>
  <c r="M39" i="16"/>
  <c r="M95" i="16"/>
  <c r="B95" i="10" s="1"/>
  <c r="M84" i="16"/>
  <c r="B84" i="10" s="1"/>
  <c r="M47" i="16"/>
  <c r="B47" i="10" s="1"/>
  <c r="M31" i="16"/>
  <c r="B31" i="10" s="1"/>
  <c r="M4" i="16"/>
  <c r="M59" i="16"/>
  <c r="B59" i="10" s="1"/>
  <c r="M27" i="16"/>
  <c r="M12" i="16"/>
  <c r="M98" i="16"/>
  <c r="B98" i="10" s="1"/>
  <c r="M83" i="16"/>
  <c r="B83" i="10" s="1"/>
  <c r="M77" i="16"/>
  <c r="B77" i="10" s="1"/>
  <c r="M69" i="16"/>
  <c r="B69" i="10" s="1"/>
  <c r="M66" i="16"/>
  <c r="B66" i="10" s="1"/>
  <c r="M62" i="16"/>
  <c r="B62" i="10" s="1"/>
  <c r="B16" i="16"/>
  <c r="B16" i="15" s="1"/>
  <c r="B20" i="16"/>
  <c r="B22" i="16"/>
  <c r="B22" i="15" s="1"/>
  <c r="B35" i="16"/>
  <c r="B35" i="15" s="1"/>
  <c r="B59" i="16"/>
  <c r="B59" i="15" s="1"/>
  <c r="B63" i="16"/>
  <c r="B78" i="16"/>
  <c r="B78" i="15" s="1"/>
  <c r="B82" i="16"/>
  <c r="B82" i="15" s="1"/>
  <c r="B86" i="16"/>
  <c r="B86" i="15" s="1"/>
  <c r="B90" i="16"/>
  <c r="B90" i="15" s="1"/>
  <c r="M18" i="16"/>
  <c r="B18" i="10" s="1"/>
  <c r="M24" i="16"/>
  <c r="B24" i="10" s="1"/>
  <c r="M25" i="16"/>
  <c r="M78" i="16"/>
  <c r="B78" i="10" s="1"/>
  <c r="M94" i="16"/>
  <c r="B94" i="10" s="1"/>
  <c r="M80" i="16"/>
  <c r="B80" i="10" s="1"/>
  <c r="N80" i="10" s="1"/>
  <c r="O80" i="10" s="1"/>
  <c r="M88" i="16"/>
  <c r="B88" i="10" s="1"/>
  <c r="M93" i="16"/>
  <c r="B93" i="10" s="1"/>
  <c r="M26" i="16"/>
  <c r="B26" i="10" s="1"/>
  <c r="B15" i="16"/>
  <c r="B15" i="15" s="1"/>
  <c r="B77" i="16"/>
  <c r="B77" i="15" s="1"/>
  <c r="B81" i="16"/>
  <c r="B81" i="15" s="1"/>
  <c r="B85" i="16"/>
  <c r="B85" i="15" s="1"/>
  <c r="B89" i="16"/>
  <c r="B4" i="16"/>
  <c r="B4" i="15" s="1"/>
  <c r="B8" i="16"/>
  <c r="B8" i="15" s="1"/>
  <c r="N12" i="15"/>
  <c r="B17" i="16"/>
  <c r="B17" i="15" s="1"/>
  <c r="B23" i="16"/>
  <c r="B23" i="15" s="1"/>
  <c r="B28" i="16"/>
  <c r="B28" i="15" s="1"/>
  <c r="B32" i="16"/>
  <c r="B32" i="15" s="1"/>
  <c r="B36" i="16"/>
  <c r="B36" i="15" s="1"/>
  <c r="B40" i="16"/>
  <c r="B40" i="15" s="1"/>
  <c r="B53" i="16"/>
  <c r="B53" i="15" s="1"/>
  <c r="B57" i="16"/>
  <c r="B57" i="15" s="1"/>
  <c r="B60" i="16"/>
  <c r="B60" i="15" s="1"/>
  <c r="B61" i="16"/>
  <c r="B61" i="15" s="1"/>
  <c r="B79" i="16"/>
  <c r="B79" i="15" s="1"/>
  <c r="B83" i="16"/>
  <c r="B83" i="15" s="1"/>
  <c r="B87" i="16"/>
  <c r="B87" i="15" s="1"/>
  <c r="B95" i="16"/>
  <c r="N28" i="10"/>
  <c r="O28" i="10" s="1"/>
  <c r="B47" i="16"/>
  <c r="B47" i="15" s="1"/>
  <c r="B48" i="16"/>
  <c r="B48" i="15" s="1"/>
  <c r="B67" i="16"/>
  <c r="B67" i="15" s="1"/>
  <c r="B71" i="16"/>
  <c r="B71" i="15" s="1"/>
  <c r="B74" i="16"/>
  <c r="B74" i="15" s="1"/>
  <c r="B98" i="16"/>
  <c r="N92" i="10"/>
  <c r="O92" i="10" s="1"/>
  <c r="M10" i="16"/>
  <c r="B10" i="10" s="1"/>
  <c r="N11" i="5"/>
  <c r="B45" i="16"/>
  <c r="B45" i="15" s="1"/>
  <c r="N75" i="10"/>
  <c r="O75" i="10" s="1"/>
  <c r="B6" i="16"/>
  <c r="B6" i="15" s="1"/>
  <c r="B10" i="16"/>
  <c r="B10" i="15" s="1"/>
  <c r="B30" i="16"/>
  <c r="B30" i="15" s="1"/>
  <c r="B38" i="16"/>
  <c r="B38" i="15" s="1"/>
  <c r="B42" i="16"/>
  <c r="B42" i="15" s="1"/>
  <c r="B46" i="16"/>
  <c r="B46" i="15" s="1"/>
  <c r="B55" i="16"/>
  <c r="B55" i="15" s="1"/>
  <c r="B69" i="16"/>
  <c r="B69" i="15" s="1"/>
  <c r="B96" i="16"/>
  <c r="B100" i="16"/>
  <c r="B7" i="16"/>
  <c r="B7" i="15" s="1"/>
  <c r="B11" i="16"/>
  <c r="B11" i="15" s="1"/>
  <c r="B31" i="16"/>
  <c r="B31" i="15" s="1"/>
  <c r="B43" i="16"/>
  <c r="B43" i="15" s="1"/>
  <c r="B56" i="16"/>
  <c r="B56" i="15" s="1"/>
  <c r="B66" i="16"/>
  <c r="B66" i="15" s="1"/>
  <c r="B70" i="16"/>
  <c r="B70" i="15" s="1"/>
  <c r="B73" i="16"/>
  <c r="B73" i="15" s="1"/>
  <c r="B97" i="16"/>
  <c r="B97" i="15" s="1"/>
  <c r="B5" i="16"/>
  <c r="B5" i="15" s="1"/>
  <c r="B9" i="16"/>
  <c r="B9" i="15" s="1"/>
  <c r="B18" i="16"/>
  <c r="B18" i="15" s="1"/>
  <c r="B24" i="16"/>
  <c r="B29" i="16"/>
  <c r="B29" i="15" s="1"/>
  <c r="B37" i="16"/>
  <c r="B37" i="15" s="1"/>
  <c r="B41" i="16"/>
  <c r="B41" i="15" s="1"/>
  <c r="B54" i="16"/>
  <c r="B54" i="15" s="1"/>
  <c r="B62" i="16"/>
  <c r="B62" i="15" s="1"/>
  <c r="B65" i="16"/>
  <c r="B65" i="15" s="1"/>
  <c r="B68" i="16"/>
  <c r="B68" i="15" s="1"/>
  <c r="B72" i="16"/>
  <c r="B72" i="15" s="1"/>
  <c r="B80" i="16"/>
  <c r="B80" i="15" s="1"/>
  <c r="B84" i="16"/>
  <c r="B84" i="15" s="1"/>
  <c r="B88" i="16"/>
  <c r="B88" i="15" s="1"/>
  <c r="B99" i="16"/>
  <c r="B99" i="15" s="1"/>
  <c r="P15" i="5"/>
  <c r="P12" i="5"/>
  <c r="N15" i="5"/>
  <c r="N8" i="5"/>
  <c r="P8" i="5"/>
  <c r="N12" i="5"/>
  <c r="P11" i="5"/>
  <c r="P5" i="5"/>
  <c r="N5" i="5"/>
  <c r="P4" i="5"/>
  <c r="N4" i="5"/>
  <c r="B57" i="10" l="1"/>
  <c r="N57" i="10" s="1"/>
  <c r="O57" i="10" s="1"/>
  <c r="M55" i="16"/>
  <c r="B55" i="10" s="1"/>
  <c r="M86" i="16"/>
  <c r="B86" i="10" s="1"/>
  <c r="P12" i="15"/>
  <c r="O12" i="15"/>
  <c r="P7" i="10"/>
  <c r="P8" i="10"/>
  <c r="P35" i="10"/>
  <c r="B4" i="10"/>
  <c r="N4" i="10" s="1"/>
  <c r="O4" i="10" s="1"/>
  <c r="B33" i="10"/>
  <c r="N33" i="10" s="1"/>
  <c r="O33" i="10" s="1"/>
  <c r="B12" i="10"/>
  <c r="N12" i="10" s="1"/>
  <c r="O12" i="10" s="1"/>
  <c r="B39" i="10"/>
  <c r="N39" i="10" s="1"/>
  <c r="O39" i="10" s="1"/>
  <c r="B5" i="10"/>
  <c r="N5" i="10" s="1"/>
  <c r="O5" i="10" s="1"/>
  <c r="B11" i="10"/>
  <c r="N11" i="10" s="1"/>
  <c r="O11" i="10" s="1"/>
  <c r="B21" i="10"/>
  <c r="N21" i="10" s="1"/>
  <c r="O21" i="10" s="1"/>
  <c r="B27" i="10"/>
  <c r="N27" i="10" s="1"/>
  <c r="O27" i="10" s="1"/>
  <c r="B32" i="10"/>
  <c r="N32" i="10" s="1"/>
  <c r="O32" i="10" s="1"/>
  <c r="B41" i="10"/>
  <c r="N41" i="10" s="1"/>
  <c r="O41" i="10" s="1"/>
  <c r="B25" i="10"/>
  <c r="N25" i="10" s="1"/>
  <c r="O25" i="10" s="1"/>
  <c r="B14" i="10"/>
  <c r="N14" i="10" s="1"/>
  <c r="O14" i="10" s="1"/>
  <c r="B40" i="10"/>
  <c r="N40" i="10" s="1"/>
  <c r="O40" i="10" s="1"/>
  <c r="B100" i="15"/>
  <c r="N100" i="15" s="1"/>
  <c r="O100" i="15" s="1"/>
  <c r="B89" i="15"/>
  <c r="N89" i="15" s="1"/>
  <c r="B96" i="15"/>
  <c r="N96" i="15" s="1"/>
  <c r="O96" i="15" s="1"/>
  <c r="B63" i="15"/>
  <c r="N63" i="15" s="1"/>
  <c r="B24" i="15"/>
  <c r="N24" i="15" s="1"/>
  <c r="B98" i="15"/>
  <c r="N98" i="15" s="1"/>
  <c r="O98" i="15" s="1"/>
  <c r="B95" i="15"/>
  <c r="N95" i="15" s="1"/>
  <c r="O95" i="15" s="1"/>
  <c r="B20" i="15"/>
  <c r="N20" i="15" s="1"/>
  <c r="P63" i="10"/>
  <c r="N77" i="10"/>
  <c r="O77" i="10" s="1"/>
  <c r="N53" i="10"/>
  <c r="O53" i="10" s="1"/>
  <c r="N82" i="10"/>
  <c r="O82" i="10" s="1"/>
  <c r="N83" i="10"/>
  <c r="O83" i="10" s="1"/>
  <c r="N48" i="10"/>
  <c r="N47" i="10"/>
  <c r="O47" i="10" s="1"/>
  <c r="N66" i="10"/>
  <c r="O66" i="10" s="1"/>
  <c r="N45" i="10"/>
  <c r="O45" i="10" s="1"/>
  <c r="N68" i="10"/>
  <c r="O68" i="10" s="1"/>
  <c r="N60" i="10"/>
  <c r="O60" i="10" s="1"/>
  <c r="N79" i="10"/>
  <c r="N78" i="10"/>
  <c r="O78" i="10" s="1"/>
  <c r="N62" i="10"/>
  <c r="O62" i="10" s="1"/>
  <c r="N89" i="10"/>
  <c r="O89" i="10" s="1"/>
  <c r="N58" i="10"/>
  <c r="O58" i="10" s="1"/>
  <c r="N51" i="10"/>
  <c r="N52" i="10"/>
  <c r="O52" i="10" s="1"/>
  <c r="N44" i="10"/>
  <c r="O44" i="10" s="1"/>
  <c r="N46" i="10"/>
  <c r="O46" i="10" s="1"/>
  <c r="N94" i="10"/>
  <c r="O94" i="10" s="1"/>
  <c r="N95" i="10"/>
  <c r="O95" i="10" s="1"/>
  <c r="N72" i="10"/>
  <c r="O72" i="10" s="1"/>
  <c r="N73" i="10"/>
  <c r="O73" i="10" s="1"/>
  <c r="N74" i="10"/>
  <c r="O74" i="10" s="1"/>
  <c r="N67" i="10"/>
  <c r="O67" i="10" s="1"/>
  <c r="N85" i="10"/>
  <c r="O85" i="10" s="1"/>
  <c r="N61" i="10"/>
  <c r="O61" i="10" s="1"/>
  <c r="N3" i="10"/>
  <c r="O3" i="10" s="1"/>
  <c r="M2" i="16"/>
  <c r="B2" i="10" s="1"/>
  <c r="N38" i="10"/>
  <c r="O38" i="10" s="1"/>
  <c r="M36" i="16"/>
  <c r="N43" i="10"/>
  <c r="O43" i="10" s="1"/>
  <c r="M42" i="16"/>
  <c r="M29" i="16"/>
  <c r="P80" i="10"/>
  <c r="N41" i="15"/>
  <c r="O41" i="15" s="1"/>
  <c r="N31" i="15"/>
  <c r="O31" i="15" s="1"/>
  <c r="N25" i="15"/>
  <c r="O25" i="15" s="1"/>
  <c r="N47" i="15"/>
  <c r="O47" i="15" s="1"/>
  <c r="N37" i="15"/>
  <c r="O37" i="15" s="1"/>
  <c r="N70" i="15"/>
  <c r="O70" i="15" s="1"/>
  <c r="N42" i="15"/>
  <c r="O42" i="15" s="1"/>
  <c r="N10" i="15"/>
  <c r="O10" i="15" s="1"/>
  <c r="N61" i="15"/>
  <c r="O61" i="15" s="1"/>
  <c r="N29" i="15"/>
  <c r="O29" i="15" s="1"/>
  <c r="N23" i="15"/>
  <c r="O23" i="15" s="1"/>
  <c r="N77" i="15"/>
  <c r="O77" i="15" s="1"/>
  <c r="N86" i="15"/>
  <c r="O86" i="15" s="1"/>
  <c r="N73" i="15"/>
  <c r="O73" i="15" s="1"/>
  <c r="N74" i="15"/>
  <c r="O74" i="15" s="1"/>
  <c r="N79" i="15"/>
  <c r="O79" i="15" s="1"/>
  <c r="N81" i="15"/>
  <c r="O81" i="15" s="1"/>
  <c r="N90" i="15"/>
  <c r="O90" i="15" s="1"/>
  <c r="N38" i="15"/>
  <c r="O38" i="15" s="1"/>
  <c r="N6" i="15"/>
  <c r="O6" i="15" s="1"/>
  <c r="N87" i="15"/>
  <c r="O87" i="15" s="1"/>
  <c r="N60" i="15"/>
  <c r="O60" i="15" s="1"/>
  <c r="N36" i="15"/>
  <c r="O36" i="15" s="1"/>
  <c r="N15" i="15"/>
  <c r="O15" i="15" s="1"/>
  <c r="N82" i="15"/>
  <c r="O82" i="15" s="1"/>
  <c r="N16" i="15"/>
  <c r="O16" i="15" s="1"/>
  <c r="N18" i="15"/>
  <c r="O18" i="15" s="1"/>
  <c r="N43" i="15"/>
  <c r="O43" i="15" s="1"/>
  <c r="N46" i="15"/>
  <c r="O46" i="15" s="1"/>
  <c r="N56" i="15"/>
  <c r="O56" i="15" s="1"/>
  <c r="N7" i="15"/>
  <c r="O7" i="15" s="1"/>
  <c r="N69" i="15"/>
  <c r="O69" i="15" s="1"/>
  <c r="N55" i="15"/>
  <c r="O55" i="15" s="1"/>
  <c r="N83" i="15"/>
  <c r="O83" i="15" s="1"/>
  <c r="N57" i="15"/>
  <c r="O57" i="15" s="1"/>
  <c r="N85" i="15"/>
  <c r="O85" i="15" s="1"/>
  <c r="N78" i="15"/>
  <c r="O78" i="15" s="1"/>
  <c r="M16" i="16"/>
  <c r="M70" i="16"/>
  <c r="B70" i="10" s="1"/>
  <c r="N71" i="10"/>
  <c r="O71" i="10" s="1"/>
  <c r="M64" i="16"/>
  <c r="B64" i="10" s="1"/>
  <c r="M81" i="16"/>
  <c r="B81" i="10" s="1"/>
  <c r="M49" i="16"/>
  <c r="B49" i="10" s="1"/>
  <c r="N18" i="10"/>
  <c r="O18" i="10" s="1"/>
  <c r="N49" i="15"/>
  <c r="O49" i="15" s="1"/>
  <c r="N26" i="10"/>
  <c r="O26" i="10" s="1"/>
  <c r="N69" i="10"/>
  <c r="O69" i="10" s="1"/>
  <c r="N97" i="15"/>
  <c r="O97" i="15" s="1"/>
  <c r="N71" i="15"/>
  <c r="O71" i="15" s="1"/>
  <c r="N30" i="15"/>
  <c r="O30" i="15" s="1"/>
  <c r="N13" i="10"/>
  <c r="O13" i="10" s="1"/>
  <c r="N59" i="10"/>
  <c r="O59" i="10" s="1"/>
  <c r="N84" i="15"/>
  <c r="O84" i="15" s="1"/>
  <c r="N6" i="10"/>
  <c r="O6" i="10" s="1"/>
  <c r="N59" i="15"/>
  <c r="O59" i="15" s="1"/>
  <c r="N19" i="10"/>
  <c r="O19" i="10" s="1"/>
  <c r="N9" i="15"/>
  <c r="O9" i="15" s="1"/>
  <c r="N5" i="15"/>
  <c r="O5" i="15" s="1"/>
  <c r="N62" i="15"/>
  <c r="O62" i="15" s="1"/>
  <c r="N22" i="10"/>
  <c r="O22" i="10" s="1"/>
  <c r="N97" i="10"/>
  <c r="O97" i="10" s="1"/>
  <c r="N48" i="15"/>
  <c r="O48" i="15" s="1"/>
  <c r="N72" i="15"/>
  <c r="O72" i="15" s="1"/>
  <c r="N67" i="15"/>
  <c r="O67" i="15" s="1"/>
  <c r="N68" i="15"/>
  <c r="O68" i="15" s="1"/>
  <c r="N31" i="10"/>
  <c r="O31" i="10" s="1"/>
  <c r="N99" i="15"/>
  <c r="O99" i="15" s="1"/>
  <c r="N84" i="10"/>
  <c r="O84" i="10" s="1"/>
  <c r="N15" i="10"/>
  <c r="O15" i="10" s="1"/>
  <c r="N11" i="15"/>
  <c r="O11" i="15" s="1"/>
  <c r="N8" i="15"/>
  <c r="O8" i="15" s="1"/>
  <c r="N96" i="10"/>
  <c r="O96" i="10" s="1"/>
  <c r="P28" i="10"/>
  <c r="N34" i="10"/>
  <c r="O34" i="10" s="1"/>
  <c r="N50" i="10"/>
  <c r="O50" i="10" s="1"/>
  <c r="N22" i="15"/>
  <c r="O22" i="15" s="1"/>
  <c r="N24" i="10"/>
  <c r="O24" i="10" s="1"/>
  <c r="M23" i="16"/>
  <c r="N80" i="15"/>
  <c r="O80" i="15" s="1"/>
  <c r="N54" i="15"/>
  <c r="O54" i="15" s="1"/>
  <c r="P75" i="10"/>
  <c r="P92" i="10"/>
  <c r="N53" i="15"/>
  <c r="O53" i="15" s="1"/>
  <c r="M9" i="16"/>
  <c r="B9" i="10" s="1"/>
  <c r="B3" i="16"/>
  <c r="B3" i="15" s="1"/>
  <c r="N93" i="10"/>
  <c r="O93" i="10" s="1"/>
  <c r="B21" i="16"/>
  <c r="B21" i="15" s="1"/>
  <c r="N35" i="15"/>
  <c r="O35" i="15" s="1"/>
  <c r="B39" i="16"/>
  <c r="B39" i="15" s="1"/>
  <c r="N90" i="10"/>
  <c r="O90" i="10" s="1"/>
  <c r="N17" i="10"/>
  <c r="O17" i="10" s="1"/>
  <c r="N66" i="15"/>
  <c r="O66" i="15" s="1"/>
  <c r="B19" i="16"/>
  <c r="N17" i="15"/>
  <c r="O17" i="15" s="1"/>
  <c r="B14" i="16"/>
  <c r="N4" i="15"/>
  <c r="O4" i="15" s="1"/>
  <c r="N28" i="15"/>
  <c r="O28" i="15" s="1"/>
  <c r="N65" i="10"/>
  <c r="O65" i="10" s="1"/>
  <c r="B94" i="16"/>
  <c r="N91" i="10"/>
  <c r="O91" i="10" s="1"/>
  <c r="N20" i="10"/>
  <c r="O20" i="10" s="1"/>
  <c r="M76" i="16"/>
  <c r="B76" i="10" s="1"/>
  <c r="N88" i="15"/>
  <c r="O88" i="15" s="1"/>
  <c r="N40" i="15"/>
  <c r="O40" i="15" s="1"/>
  <c r="B64" i="16"/>
  <c r="B64" i="15" s="1"/>
  <c r="N65" i="15"/>
  <c r="O65" i="15" s="1"/>
  <c r="B58" i="16"/>
  <c r="B58" i="15" s="1"/>
  <c r="B34" i="16"/>
  <c r="B34" i="15" s="1"/>
  <c r="B76" i="16"/>
  <c r="B76" i="15" s="1"/>
  <c r="B44" i="16"/>
  <c r="B44" i="15" s="1"/>
  <c r="N45" i="15"/>
  <c r="O45" i="15" s="1"/>
  <c r="N88" i="10"/>
  <c r="O88" i="10" s="1"/>
  <c r="B52" i="16"/>
  <c r="B52" i="15" s="1"/>
  <c r="B27" i="16"/>
  <c r="B27" i="15" s="1"/>
  <c r="N98" i="10"/>
  <c r="O98" i="10" s="1"/>
  <c r="P7" i="5"/>
  <c r="P18" i="5"/>
  <c r="N18" i="5"/>
  <c r="N6" i="5"/>
  <c r="O18" i="5"/>
  <c r="N14" i="5"/>
  <c r="P6" i="5"/>
  <c r="N7" i="5"/>
  <c r="P14" i="5"/>
  <c r="P13" i="5"/>
  <c r="N13" i="5"/>
  <c r="P2" i="5"/>
  <c r="N2" i="5"/>
  <c r="P79" i="10" l="1"/>
  <c r="O79" i="10"/>
  <c r="P51" i="10"/>
  <c r="O51" i="10"/>
  <c r="P48" i="10"/>
  <c r="O48" i="10"/>
  <c r="B94" i="15"/>
  <c r="B3" i="6"/>
  <c r="B14" i="15"/>
  <c r="N14" i="15" s="1"/>
  <c r="O14" i="15" s="1"/>
  <c r="N13" i="15"/>
  <c r="O24" i="15"/>
  <c r="P24" i="15"/>
  <c r="P96" i="15"/>
  <c r="P14" i="10"/>
  <c r="P32" i="10"/>
  <c r="P5" i="10"/>
  <c r="P4" i="10"/>
  <c r="P40" i="10"/>
  <c r="P11" i="10"/>
  <c r="P25" i="10"/>
  <c r="P27" i="10"/>
  <c r="P39" i="10"/>
  <c r="P33" i="10"/>
  <c r="P100" i="15"/>
  <c r="P41" i="10"/>
  <c r="P21" i="10"/>
  <c r="P12" i="10"/>
  <c r="B23" i="10"/>
  <c r="N23" i="10" s="1"/>
  <c r="O23" i="10" s="1"/>
  <c r="B29" i="10"/>
  <c r="N29" i="10" s="1"/>
  <c r="O29" i="10" s="1"/>
  <c r="B42" i="10"/>
  <c r="N42" i="10" s="1"/>
  <c r="O42" i="10" s="1"/>
  <c r="P95" i="15"/>
  <c r="B16" i="10"/>
  <c r="N16" i="10" s="1"/>
  <c r="O16" i="10" s="1"/>
  <c r="B36" i="10"/>
  <c r="N36" i="10" s="1"/>
  <c r="O36" i="10" s="1"/>
  <c r="O89" i="15"/>
  <c r="P89" i="15"/>
  <c r="O20" i="15"/>
  <c r="P20" i="15"/>
  <c r="O63" i="15"/>
  <c r="P63" i="15"/>
  <c r="P98" i="15"/>
  <c r="B19" i="15"/>
  <c r="N19" i="15" s="1"/>
  <c r="P77" i="10"/>
  <c r="P44" i="10"/>
  <c r="P85" i="10"/>
  <c r="P72" i="10"/>
  <c r="P89" i="10"/>
  <c r="P60" i="10"/>
  <c r="P82" i="10"/>
  <c r="P61" i="10"/>
  <c r="P46" i="10"/>
  <c r="P83" i="10"/>
  <c r="P67" i="10"/>
  <c r="P95" i="10"/>
  <c r="P52" i="10"/>
  <c r="P62" i="10"/>
  <c r="P68" i="10"/>
  <c r="P47" i="10"/>
  <c r="P53" i="10"/>
  <c r="P73" i="10"/>
  <c r="P58" i="10"/>
  <c r="P66" i="10"/>
  <c r="P74" i="10"/>
  <c r="P94" i="10"/>
  <c r="P78" i="10"/>
  <c r="P45" i="10"/>
  <c r="N81" i="10"/>
  <c r="O81" i="10" s="1"/>
  <c r="N64" i="10"/>
  <c r="O64" i="10" s="1"/>
  <c r="N49" i="10"/>
  <c r="O49" i="10" s="1"/>
  <c r="N70" i="10"/>
  <c r="O70" i="10" s="1"/>
  <c r="P73" i="15"/>
  <c r="P29" i="15"/>
  <c r="P31" i="15"/>
  <c r="N86" i="10"/>
  <c r="O86" i="10" s="1"/>
  <c r="N87" i="10"/>
  <c r="O87" i="10" s="1"/>
  <c r="N55" i="10"/>
  <c r="O55" i="10" s="1"/>
  <c r="N54" i="10"/>
  <c r="O54" i="10" s="1"/>
  <c r="P69" i="10"/>
  <c r="P78" i="15"/>
  <c r="P83" i="15"/>
  <c r="P43" i="15"/>
  <c r="P15" i="15"/>
  <c r="P60" i="15"/>
  <c r="P79" i="15"/>
  <c r="P77" i="15"/>
  <c r="P10" i="15"/>
  <c r="P47" i="15"/>
  <c r="P85" i="15"/>
  <c r="P55" i="15"/>
  <c r="P18" i="15"/>
  <c r="P87" i="15"/>
  <c r="P42" i="15"/>
  <c r="P69" i="15"/>
  <c r="P16" i="15"/>
  <c r="P6" i="15"/>
  <c r="P90" i="15"/>
  <c r="P70" i="15"/>
  <c r="P56" i="15"/>
  <c r="P57" i="15"/>
  <c r="P7" i="15"/>
  <c r="P46" i="15"/>
  <c r="P82" i="15"/>
  <c r="P36" i="15"/>
  <c r="P38" i="15"/>
  <c r="P81" i="15"/>
  <c r="P86" i="15"/>
  <c r="P61" i="15"/>
  <c r="P37" i="15"/>
  <c r="P41" i="15"/>
  <c r="N32" i="15"/>
  <c r="O32" i="15" s="1"/>
  <c r="N26" i="15"/>
  <c r="O26" i="15" s="1"/>
  <c r="N27" i="15"/>
  <c r="O27" i="15" s="1"/>
  <c r="P25" i="15"/>
  <c r="N39" i="15"/>
  <c r="O39" i="15" s="1"/>
  <c r="P23" i="15"/>
  <c r="N21" i="15"/>
  <c r="O21" i="15" s="1"/>
  <c r="N64" i="15"/>
  <c r="O64" i="15" s="1"/>
  <c r="P71" i="10"/>
  <c r="P19" i="10"/>
  <c r="P8" i="15"/>
  <c r="P74" i="15"/>
  <c r="P15" i="10"/>
  <c r="P26" i="10"/>
  <c r="P59" i="10"/>
  <c r="P71" i="15"/>
  <c r="P97" i="15"/>
  <c r="P18" i="10"/>
  <c r="N58" i="15"/>
  <c r="O58" i="15" s="1"/>
  <c r="P30" i="15"/>
  <c r="N44" i="15"/>
  <c r="O44" i="15" s="1"/>
  <c r="P43" i="10"/>
  <c r="P13" i="10"/>
  <c r="P31" i="10"/>
  <c r="P57" i="10"/>
  <c r="P99" i="15"/>
  <c r="P67" i="15"/>
  <c r="P84" i="15"/>
  <c r="P9" i="15"/>
  <c r="P48" i="15"/>
  <c r="P6" i="10"/>
  <c r="P59" i="15"/>
  <c r="P97" i="10"/>
  <c r="P5" i="15"/>
  <c r="P68" i="15"/>
  <c r="P22" i="10"/>
  <c r="P72" i="15"/>
  <c r="P62" i="15"/>
  <c r="P96" i="10"/>
  <c r="P84" i="10"/>
  <c r="P11" i="15"/>
  <c r="P34" i="10"/>
  <c r="P50" i="10"/>
  <c r="P24" i="10"/>
  <c r="N76" i="15"/>
  <c r="O76" i="15" s="1"/>
  <c r="N76" i="10"/>
  <c r="O76" i="10" s="1"/>
  <c r="P22" i="15"/>
  <c r="P80" i="15"/>
  <c r="P54" i="15"/>
  <c r="P49" i="15"/>
  <c r="P88" i="10"/>
  <c r="P28" i="15"/>
  <c r="P65" i="15"/>
  <c r="P45" i="15"/>
  <c r="P40" i="15"/>
  <c r="P20" i="10"/>
  <c r="P65" i="10"/>
  <c r="P90" i="10"/>
  <c r="P38" i="10"/>
  <c r="P93" i="10"/>
  <c r="N30" i="10"/>
  <c r="O30" i="10" s="1"/>
  <c r="P53" i="15"/>
  <c r="B51" i="16"/>
  <c r="B51" i="15" s="1"/>
  <c r="P3" i="10"/>
  <c r="P91" i="10"/>
  <c r="P4" i="15"/>
  <c r="P66" i="15"/>
  <c r="N10" i="10"/>
  <c r="O10" i="10" s="1"/>
  <c r="P17" i="10"/>
  <c r="P88" i="15"/>
  <c r="P35" i="15"/>
  <c r="P17" i="15"/>
  <c r="B2" i="16"/>
  <c r="B2" i="15" s="1"/>
  <c r="N9" i="10"/>
  <c r="O9" i="10" s="1"/>
  <c r="M99" i="16"/>
  <c r="P98" i="10"/>
  <c r="B33" i="16"/>
  <c r="B33" i="15" s="1"/>
  <c r="P81" i="10" l="1"/>
  <c r="O13" i="15"/>
  <c r="P13" i="15"/>
  <c r="P42" i="10"/>
  <c r="P36" i="10"/>
  <c r="P29" i="10"/>
  <c r="P16" i="10"/>
  <c r="P23" i="10"/>
  <c r="B99" i="10"/>
  <c r="N99" i="10" s="1"/>
  <c r="O99" i="10" s="1"/>
  <c r="O19" i="15"/>
  <c r="P19" i="15"/>
  <c r="P49" i="10"/>
  <c r="P64" i="10"/>
  <c r="P70" i="10"/>
  <c r="P32" i="15"/>
  <c r="P64" i="15"/>
  <c r="P54" i="10"/>
  <c r="P87" i="10"/>
  <c r="P26" i="15"/>
  <c r="P39" i="15"/>
  <c r="P27" i="15"/>
  <c r="P58" i="15"/>
  <c r="P44" i="15"/>
  <c r="N33" i="15"/>
  <c r="O33" i="15" s="1"/>
  <c r="P86" i="10"/>
  <c r="P55" i="10"/>
  <c r="N3" i="15"/>
  <c r="O3" i="15" s="1"/>
  <c r="P76" i="15"/>
  <c r="P76" i="10"/>
  <c r="N3" i="6"/>
  <c r="N51" i="15"/>
  <c r="O51" i="15" s="1"/>
  <c r="N2" i="10"/>
  <c r="O2" i="10" s="1"/>
  <c r="N34" i="15"/>
  <c r="O34" i="15" s="1"/>
  <c r="P21" i="15"/>
  <c r="B50" i="16"/>
  <c r="B50" i="15" s="1"/>
  <c r="B92" i="15" s="1"/>
  <c r="B102" i="15" s="1"/>
  <c r="B103" i="15" s="1"/>
  <c r="P14" i="15"/>
  <c r="N52" i="15"/>
  <c r="O52" i="15" s="1"/>
  <c r="P30" i="10"/>
  <c r="P9" i="10"/>
  <c r="N94" i="15"/>
  <c r="O94" i="15" s="1"/>
  <c r="P10" i="10"/>
  <c r="P33" i="15" l="1"/>
  <c r="P3" i="15"/>
  <c r="P34" i="15"/>
  <c r="P99" i="10"/>
  <c r="P51" i="15"/>
  <c r="P2" i="10"/>
  <c r="P94" i="15"/>
  <c r="P52" i="15"/>
  <c r="N2" i="15"/>
  <c r="O2" i="15" s="1"/>
  <c r="B92" i="16"/>
  <c r="B4" i="6" s="1"/>
  <c r="B5" i="6" s="1"/>
  <c r="B6" i="6" s="1"/>
  <c r="N50" i="15" l="1"/>
  <c r="O50" i="15" s="1"/>
  <c r="B102" i="16"/>
  <c r="P2" i="15"/>
  <c r="P50" i="15" l="1"/>
  <c r="N4" i="6"/>
  <c r="N92" i="15"/>
  <c r="O92" i="15" s="1"/>
  <c r="B103" i="16"/>
  <c r="N5" i="6" l="1"/>
  <c r="N6" i="6" s="1"/>
  <c r="P92" i="15"/>
  <c r="N102" i="15"/>
  <c r="O102" i="15" l="1"/>
  <c r="O103" i="15" s="1"/>
  <c r="P102" i="15"/>
  <c r="N103" i="15"/>
  <c r="P103" i="1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</author>
  </authors>
  <commentList>
    <comment ref="J11" authorId="0" shapeId="0" xr:uid="{172984BB-28AD-4DD4-9B99-4D9325C32879}">
      <text/>
    </comment>
  </commentList>
</comments>
</file>

<file path=xl/sharedStrings.xml><?xml version="1.0" encoding="utf-8"?>
<sst xmlns="http://schemas.openxmlformats.org/spreadsheetml/2006/main" count="430" uniqueCount="207">
  <si>
    <t>Total</t>
  </si>
  <si>
    <t>Día</t>
  </si>
  <si>
    <t>Importe</t>
  </si>
  <si>
    <t>Tipo</t>
  </si>
  <si>
    <t>Concepto</t>
  </si>
  <si>
    <t>Detalle</t>
  </si>
  <si>
    <t>Otros</t>
  </si>
  <si>
    <t>Alimentación</t>
  </si>
  <si>
    <t>Categoría</t>
  </si>
  <si>
    <t>Producto</t>
  </si>
  <si>
    <t>Ingresos</t>
  </si>
  <si>
    <t>Intereses</t>
  </si>
  <si>
    <t>Bebidas</t>
  </si>
  <si>
    <t>Zumo</t>
  </si>
  <si>
    <t>Hogar</t>
  </si>
  <si>
    <t>Recibos</t>
  </si>
  <si>
    <t>Vino</t>
  </si>
  <si>
    <t>JoseMari</t>
  </si>
  <si>
    <t>Gasolina</t>
  </si>
  <si>
    <t>Conservas</t>
  </si>
  <si>
    <t>Atún</t>
  </si>
  <si>
    <t>Mercadona</t>
  </si>
  <si>
    <t>Carne</t>
  </si>
  <si>
    <t>Pollo</t>
  </si>
  <si>
    <t>Lucas</t>
  </si>
  <si>
    <t>Chucherías</t>
  </si>
  <si>
    <t>Verduras</t>
  </si>
  <si>
    <t>Canónigos</t>
  </si>
  <si>
    <t>Cereales</t>
  </si>
  <si>
    <t>Iberdrola</t>
  </si>
  <si>
    <t>Postres</t>
  </si>
  <si>
    <t>Gas Natural</t>
  </si>
  <si>
    <t>Canal Isabel II</t>
  </si>
  <si>
    <t>Charcutería</t>
  </si>
  <si>
    <t>Jamón york</t>
  </si>
  <si>
    <t>MariCarmen</t>
  </si>
  <si>
    <t>Ocio</t>
  </si>
  <si>
    <t>Compras</t>
  </si>
  <si>
    <t>Tomates</t>
  </si>
  <si>
    <t>Aliños</t>
  </si>
  <si>
    <t>Mayonesa</t>
  </si>
  <si>
    <t>Pan</t>
  </si>
  <si>
    <t>Comida</t>
  </si>
  <si>
    <t>Lácteos</t>
  </si>
  <si>
    <t>Huevos</t>
  </si>
  <si>
    <t>Carrefour</t>
  </si>
  <si>
    <t>Mercadillo</t>
  </si>
  <si>
    <t>Otras</t>
  </si>
  <si>
    <t>Calabaza</t>
  </si>
  <si>
    <t>Gastos</t>
  </si>
  <si>
    <t>Alquiler</t>
  </si>
  <si>
    <t>Champiñones</t>
  </si>
  <si>
    <t>Bebida</t>
  </si>
  <si>
    <t>Frutas</t>
  </si>
  <si>
    <t>Plátanos</t>
  </si>
  <si>
    <t>Zanahorias</t>
  </si>
  <si>
    <t>Naranjas</t>
  </si>
  <si>
    <t>Baratas</t>
  </si>
  <si>
    <t>Compras para casa</t>
  </si>
  <si>
    <t>Pasta</t>
  </si>
  <si>
    <t>Tallarines</t>
  </si>
  <si>
    <t>Deporte</t>
  </si>
  <si>
    <t>Macarrones</t>
  </si>
  <si>
    <t>Taller</t>
  </si>
  <si>
    <t>Nómina</t>
  </si>
  <si>
    <t>Complementos</t>
  </si>
  <si>
    <t>Salud</t>
  </si>
  <si>
    <t>Gelatina</t>
  </si>
  <si>
    <t>Aseo</t>
  </si>
  <si>
    <t>Espárragos</t>
  </si>
  <si>
    <t>Saldo mes</t>
  </si>
  <si>
    <t>Ahorro 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</si>
  <si>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</si>
  <si>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</si>
  <si>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</si>
  <si>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</si>
  <si>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</si>
  <si>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</si>
  <si>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</si>
  <si>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</si>
  <si>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</si>
  <si>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</si>
  <si>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</si>
  <si>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</si>
  <si>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Media por mes</t>
  </si>
  <si>
    <t>Media total</t>
  </si>
  <si>
    <t>Mes</t>
  </si>
  <si>
    <t>Litros</t>
  </si>
  <si>
    <t>L/100</t>
  </si>
  <si>
    <t>€/100</t>
  </si>
  <si>
    <t>KM Mes</t>
  </si>
  <si>
    <t>KM Totales</t>
  </si>
  <si>
    <t>Total KM Mes</t>
  </si>
  <si>
    <t>http://www.dieselogasolina.com/Estadisticas/Historico</t>
  </si>
  <si>
    <t>Fecha</t>
  </si>
  <si>
    <t>Peso</t>
  </si>
  <si>
    <t>Evolución</t>
  </si>
  <si>
    <t xml:space="preserve"> </t>
  </si>
  <si>
    <t>Etiquetas de fila</t>
  </si>
  <si>
    <t>Suma de Total</t>
  </si>
  <si>
    <t>Viajes</t>
  </si>
  <si>
    <t>Formación</t>
  </si>
  <si>
    <t>Total general</t>
  </si>
  <si>
    <t>Aperitivos</t>
  </si>
  <si>
    <t>Fastfood</t>
  </si>
  <si>
    <t>Pescados</t>
  </si>
  <si>
    <t>Balance</t>
  </si>
  <si>
    <t>Cuenta</t>
  </si>
  <si>
    <t>Caja</t>
  </si>
  <si>
    <t>TOTAL</t>
  </si>
  <si>
    <t>Veterinario</t>
  </si>
  <si>
    <t>Aldi</t>
  </si>
  <si>
    <t>Chino</t>
  </si>
  <si>
    <t>Shell</t>
  </si>
  <si>
    <t>Valentín</t>
  </si>
  <si>
    <t>Obligatorios</t>
  </si>
  <si>
    <t>Madrid</t>
  </si>
  <si>
    <t>Kebab</t>
  </si>
  <si>
    <t>Calzado</t>
  </si>
  <si>
    <t>Hobbies</t>
  </si>
  <si>
    <t>Regalos</t>
  </si>
  <si>
    <t>Ropa</t>
  </si>
  <si>
    <t>Tecnología</t>
  </si>
  <si>
    <t>Peras</t>
  </si>
  <si>
    <t>Coca cola</t>
  </si>
  <si>
    <t>Jamón serrano</t>
  </si>
  <si>
    <t>Ternera</t>
  </si>
  <si>
    <t>Cerdo</t>
  </si>
  <si>
    <t>Devoluciones</t>
  </si>
  <si>
    <t>Nachos</t>
  </si>
  <si>
    <t>Arroz</t>
  </si>
  <si>
    <t>Patatas fritas</t>
  </si>
  <si>
    <t>Cerveza</t>
  </si>
  <si>
    <t>Imp. Multas y seguro</t>
  </si>
  <si>
    <t>Leche de avena</t>
  </si>
  <si>
    <t>Otro</t>
  </si>
  <si>
    <t>Merluza</t>
  </si>
  <si>
    <t>Alojamiento</t>
  </si>
  <si>
    <t>Entretenimiento</t>
  </si>
  <si>
    <t>Aceitunas</t>
  </si>
  <si>
    <t>Aquarius</t>
  </si>
  <si>
    <t>Doc. Imp. Multas</t>
  </si>
  <si>
    <t>Alquiler de coche</t>
  </si>
  <si>
    <t>Aviones</t>
  </si>
  <si>
    <t>Yogur</t>
  </si>
  <si>
    <t>Pizza</t>
  </si>
  <si>
    <t>Calabacín</t>
  </si>
  <si>
    <t>Limones</t>
  </si>
  <si>
    <t>Transporte público</t>
  </si>
  <si>
    <t>Aceite</t>
  </si>
  <si>
    <t>Helado</t>
  </si>
  <si>
    <t>Fresas</t>
  </si>
  <si>
    <t>Frutos secos</t>
  </si>
  <si>
    <t>Avena</t>
  </si>
  <si>
    <t>Parking</t>
  </si>
  <si>
    <t>Patatas</t>
  </si>
  <si>
    <t>Ventas</t>
  </si>
  <si>
    <t>Nidos</t>
  </si>
  <si>
    <t>Salmón</t>
  </si>
  <si>
    <t>Cerceda</t>
  </si>
  <si>
    <t>Mantequilla</t>
  </si>
  <si>
    <t>Vinagre</t>
  </si>
  <si>
    <t>Varios</t>
  </si>
  <si>
    <t>Tarjeta de crédito</t>
  </si>
  <si>
    <t>Espirales</t>
  </si>
  <si>
    <t>Alcalá</t>
  </si>
  <si>
    <t>Cercanías</t>
  </si>
  <si>
    <t>Legumbres</t>
  </si>
  <si>
    <t>Condimentos</t>
  </si>
  <si>
    <t>Mejillones</t>
  </si>
  <si>
    <t>Sopas y caldos</t>
  </si>
  <si>
    <t>Pozuelo</t>
  </si>
  <si>
    <t>Lowi</t>
  </si>
  <si>
    <t>Loterías</t>
  </si>
  <si>
    <t>Autobús / Metro</t>
  </si>
  <si>
    <t>Brócoli</t>
  </si>
  <si>
    <t>Alojamiento Lucas</t>
  </si>
  <si>
    <t>INEM</t>
  </si>
  <si>
    <t>Tortillas</t>
  </si>
  <si>
    <t>Dulces</t>
  </si>
  <si>
    <t>Mes a mes</t>
  </si>
  <si>
    <t>Pavo</t>
  </si>
  <si>
    <t>Ahorra Más</t>
  </si>
  <si>
    <t>Cuenta EVO</t>
  </si>
  <si>
    <t>Eventos</t>
  </si>
  <si>
    <t>Salsas</t>
  </si>
  <si>
    <t>Manzanas</t>
  </si>
  <si>
    <t>Congelados</t>
  </si>
  <si>
    <t>Transporte</t>
  </si>
  <si>
    <t>Sanchichón</t>
  </si>
  <si>
    <t>OtrosTrans</t>
  </si>
  <si>
    <t>Productos limpieza</t>
  </si>
  <si>
    <t>GastosCasa</t>
  </si>
  <si>
    <t>Piensos</t>
  </si>
  <si>
    <t>Correos</t>
  </si>
  <si>
    <t>Parking y peajes</t>
  </si>
  <si>
    <t>Aduanas</t>
  </si>
  <si>
    <t>Vespa gasolina</t>
  </si>
  <si>
    <t>Vespa taller</t>
  </si>
  <si>
    <t>Total gastos</t>
  </si>
  <si>
    <t>Del mar</t>
  </si>
  <si>
    <t>Hamburguesa</t>
  </si>
  <si>
    <t>Quesos</t>
  </si>
  <si>
    <t>Pan otros</t>
  </si>
  <si>
    <t>Chorizo</t>
  </si>
  <si>
    <t>Aguacates</t>
  </si>
  <si>
    <t>Cebollas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</si>
</sst>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164" formatCode="0.00_ ;[Red]\-0.00\ "/>
    <numFmt numFmtId="165" formatCode="#,##0.00\ &quot;€&quot;"/>
    <numFmt numFmtId="166" formatCode="#,##0.00_ ;[Red]\-#,##0.00\ "/>
    <numFmt numFmtId="167" formatCode="0.0_ ;[Red]\-0.0\ "/>
  </numFmts>
  <fonts count="2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  <font>
      <sz val="11"/>
      <color rgb="FFFFFFFF"/>
      <name val="Calibri"/>
      <family val="2"/>
    </font>
    <font>
      <sz val="11"/>
      <color rgb="FFFFFF00"/>
      <name val="Calibri"/>
      <family val="2"/>
    </font>
    <font>
      <b/>
      <sz val="11"/>
      <color rgb="FFFFFF00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sz val="11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rgb="FF00B0F0"/>
        <bgColor rgb="FFD9D9D9"/>
      </patternFill>
    </fill>
    <fill>
      <patternFill patternType="solid">
        <fgColor theme="1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000000"/>
        <bgColor rgb="FF000000"/>
      </patternFill>
    </fill>
    <fill>
      <patternFill patternType="solid">
        <fgColor rgb="FF9FC5E8"/>
        <bgColor rgb="FF9FC5E8"/>
      </patternFill>
    </fill>
    <fill>
      <patternFill patternType="solid">
        <fgColor theme="0" tint="-0.249977111117893"/>
        <bgColor rgb="FFD9D9D9"/>
      </patternFill>
    </fill>
    <fill>
      <patternFill patternType="solid">
        <fgColor theme="6" tint="0.39997558519241921"/>
        <bgColor rgb="FFD9EAD3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rgb="FFD9EAD3"/>
      </patternFill>
    </fill>
    <fill>
      <patternFill patternType="solid">
        <fgColor rgb="FFFFFF00"/>
        <bgColor rgb="FFFFFF00"/>
      </patternFill>
    </fill>
    <fill>
      <patternFill patternType="solid">
        <fgColor rgb="FFF1C232"/>
        <bgColor rgb="FFF1C232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99999"/>
        <bgColor rgb="FF999999"/>
      </patternFill>
    </fill>
    <fill>
      <patternFill patternType="solid">
        <fgColor theme="6" tint="0.39997558519241921"/>
        <bgColor rgb="FFD9D9D9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rgb="FFD9D9D9"/>
      </patternFill>
    </fill>
    <fill>
      <patternFill patternType="solid">
        <fgColor rgb="FFFFCCCC"/>
        <bgColor indexed="64"/>
      </patternFill>
    </fill>
    <fill>
      <patternFill patternType="solid">
        <fgColor rgb="FFFF9999"/>
        <bgColor rgb="FFD9D9D9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rgb="FFD9D9D9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66"/>
        <bgColor rgb="FFD9D9D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rgb="FF999999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F1C232"/>
      </patternFill>
    </fill>
    <fill>
      <patternFill patternType="solid">
        <fgColor rgb="FFFF0000"/>
        <bgColor rgb="FFF1C232"/>
      </patternFill>
    </fill>
    <fill>
      <patternFill patternType="solid">
        <fgColor rgb="FF66FF3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9FC5E8"/>
      </patternFill>
    </fill>
  </fills>
  <borders count="4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FF0000"/>
      </left>
      <right/>
      <top/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/>
      <right style="thin">
        <color rgb="FFFF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FF0000"/>
      </right>
      <top style="thin">
        <color indexed="64"/>
      </top>
      <bottom/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000000"/>
      </right>
      <top style="thin">
        <color rgb="FFFF0000"/>
      </top>
      <bottom/>
      <diagonal/>
    </border>
    <border>
      <left style="thin">
        <color rgb="FFFFFF00"/>
      </left>
      <right style="thin">
        <color indexed="64"/>
      </right>
      <top style="thin">
        <color indexed="64"/>
      </top>
      <bottom style="thin">
        <color rgb="FFFFFF00"/>
      </bottom>
      <diagonal/>
    </border>
    <border>
      <left style="thin">
        <color rgb="FFFFFF00"/>
      </left>
      <right style="thin">
        <color indexed="64"/>
      </right>
      <top style="thin">
        <color rgb="FFFFFF00"/>
      </top>
      <bottom style="thin">
        <color rgb="FFFFFF00"/>
      </bottom>
      <diagonal/>
    </border>
    <border>
      <left style="thin">
        <color rgb="FFFFFF00"/>
      </left>
      <right style="thin">
        <color indexed="64"/>
      </right>
      <top style="thin">
        <color rgb="FFFFFF00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/>
  </cellStyleXfs>
  <cellXfs count="302">
    <xf numFmtId="0" fontId="0" fillId="0" borderId="0" xfId="0"/>
    <xf numFmtId="0" fontId="4" fillId="3" borderId="0" xfId="1" applyFont="1" applyFill="1" applyAlignment="1">
      <alignment horizontal="center"/>
    </xf>
    <xf numFmtId="0" fontId="6" fillId="8" borderId="6" xfId="1" applyFont="1" applyFill="1" applyBorder="1"/>
    <xf numFmtId="0" fontId="6" fillId="8" borderId="5" xfId="1" applyFont="1" applyFill="1" applyBorder="1"/>
    <xf numFmtId="0" fontId="6" fillId="4" borderId="5" xfId="1" applyFont="1" applyFill="1" applyBorder="1"/>
    <xf numFmtId="0" fontId="6" fillId="11" borderId="6" xfId="1" applyFont="1" applyFill="1" applyBorder="1"/>
    <xf numFmtId="0" fontId="0" fillId="0" borderId="0" xfId="0" applyAlignment="1">
      <alignment horizontal="center"/>
    </xf>
    <xf numFmtId="0" fontId="6" fillId="8" borderId="6" xfId="1" applyFont="1" applyFill="1" applyBorder="1" applyAlignment="1">
      <alignment horizontal="center"/>
    </xf>
    <xf numFmtId="0" fontId="6" fillId="11" borderId="6" xfId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15" borderId="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15" borderId="2" xfId="0" applyFont="1" applyFill="1" applyBorder="1" applyAlignment="1">
      <alignment horizontal="center"/>
    </xf>
    <xf numFmtId="0" fontId="4" fillId="4" borderId="5" xfId="0" applyFont="1" applyFill="1" applyBorder="1"/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8" fontId="8" fillId="9" borderId="6" xfId="0" applyNumberFormat="1" applyFont="1" applyFill="1" applyBorder="1" applyAlignment="1">
      <alignment horizontal="center"/>
    </xf>
    <xf numFmtId="0" fontId="4" fillId="19" borderId="0" xfId="0" applyFont="1" applyFill="1"/>
    <xf numFmtId="0" fontId="9" fillId="20" borderId="6" xfId="0" applyFont="1" applyFill="1" applyBorder="1" applyAlignment="1">
      <alignment horizontal="center"/>
    </xf>
    <xf numFmtId="0" fontId="10" fillId="21" borderId="12" xfId="0" applyFont="1" applyFill="1" applyBorder="1"/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8" fontId="8" fillId="22" borderId="6" xfId="0" applyNumberFormat="1" applyFont="1" applyFill="1" applyBorder="1" applyAlignment="1">
      <alignment horizontal="center"/>
    </xf>
    <xf numFmtId="0" fontId="10" fillId="21" borderId="13" xfId="0" applyFont="1" applyFill="1" applyBorder="1"/>
    <xf numFmtId="164" fontId="0" fillId="0" borderId="6" xfId="0" applyNumberForma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/>
    </xf>
    <xf numFmtId="4" fontId="9" fillId="0" borderId="6" xfId="0" applyNumberFormat="1" applyFont="1" applyBorder="1" applyAlignment="1">
      <alignment horizontal="center"/>
    </xf>
    <xf numFmtId="0" fontId="10" fillId="21" borderId="11" xfId="0" applyFont="1" applyFill="1" applyBorder="1"/>
    <xf numFmtId="0" fontId="9" fillId="5" borderId="6" xfId="0" applyFont="1" applyFill="1" applyBorder="1" applyAlignment="1">
      <alignment horizontal="center"/>
    </xf>
    <xf numFmtId="0" fontId="11" fillId="5" borderId="12" xfId="0" applyFont="1" applyFill="1" applyBorder="1"/>
    <xf numFmtId="0" fontId="11" fillId="5" borderId="13" xfId="0" applyFont="1" applyFill="1" applyBorder="1"/>
    <xf numFmtId="2" fontId="0" fillId="0" borderId="6" xfId="0" applyNumberForma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4" fontId="9" fillId="0" borderId="15" xfId="0" applyNumberFormat="1" applyFont="1" applyBorder="1" applyAlignment="1">
      <alignment horizontal="center"/>
    </xf>
    <xf numFmtId="0" fontId="11" fillId="5" borderId="11" xfId="0" applyFont="1" applyFill="1" applyBorder="1"/>
    <xf numFmtId="0" fontId="4" fillId="0" borderId="15" xfId="0" applyFont="1" applyBorder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15" fillId="0" borderId="5" xfId="1" applyFont="1" applyBorder="1" applyAlignment="1">
      <alignment horizontal="center"/>
    </xf>
    <xf numFmtId="0" fontId="15" fillId="0" borderId="2" xfId="1" applyFont="1" applyBorder="1" applyAlignment="1">
      <alignment horizontal="center"/>
    </xf>
    <xf numFmtId="0" fontId="6" fillId="6" borderId="5" xfId="1" applyFont="1" applyFill="1" applyBorder="1"/>
    <xf numFmtId="0" fontId="4" fillId="2" borderId="6" xfId="1" applyFont="1" applyFill="1" applyBorder="1" applyAlignment="1">
      <alignment horizontal="center"/>
    </xf>
    <xf numFmtId="0" fontId="0" fillId="0" borderId="0" xfId="0" applyAlignment="1">
      <alignment horizontal="left"/>
    </xf>
    <xf numFmtId="0" fontId="6" fillId="0" borderId="6" xfId="1" applyFont="1" applyBorder="1"/>
    <xf numFmtId="0" fontId="6" fillId="0" borderId="0" xfId="1" applyFont="1"/>
    <xf numFmtId="0" fontId="16" fillId="15" borderId="2" xfId="2" applyFont="1" applyFill="1" applyBorder="1" applyAlignment="1">
      <alignment horizontal="center"/>
    </xf>
    <xf numFmtId="0" fontId="16" fillId="38" borderId="6" xfId="2" applyFont="1" applyFill="1" applyBorder="1" applyAlignment="1">
      <alignment horizontal="center"/>
    </xf>
    <xf numFmtId="1" fontId="4" fillId="4" borderId="23" xfId="1" applyNumberFormat="1" applyFont="1" applyFill="1" applyBorder="1" applyAlignment="1">
      <alignment horizontal="center"/>
    </xf>
    <xf numFmtId="2" fontId="4" fillId="4" borderId="27" xfId="1" applyNumberFormat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5" fillId="29" borderId="28" xfId="1" applyFont="1" applyFill="1" applyBorder="1" applyAlignment="1">
      <alignment horizontal="left"/>
    </xf>
    <xf numFmtId="0" fontId="18" fillId="7" borderId="28" xfId="1" applyFont="1" applyFill="1" applyBorder="1" applyAlignment="1">
      <alignment horizontal="left"/>
    </xf>
    <xf numFmtId="0" fontId="5" fillId="31" borderId="28" xfId="1" applyFont="1" applyFill="1" applyBorder="1" applyAlignment="1">
      <alignment horizontal="left"/>
    </xf>
    <xf numFmtId="0" fontId="5" fillId="16" borderId="28" xfId="1" applyFont="1" applyFill="1" applyBorder="1" applyAlignment="1">
      <alignment horizontal="left"/>
    </xf>
    <xf numFmtId="0" fontId="5" fillId="33" borderId="28" xfId="1" applyFont="1" applyFill="1" applyBorder="1" applyAlignment="1">
      <alignment horizontal="left"/>
    </xf>
    <xf numFmtId="0" fontId="5" fillId="27" borderId="28" xfId="1" applyFont="1" applyFill="1" applyBorder="1" applyAlignment="1">
      <alignment horizontal="left"/>
    </xf>
    <xf numFmtId="0" fontId="5" fillId="29" borderId="28" xfId="1" applyFont="1" applyFill="1" applyBorder="1" applyAlignment="1">
      <alignment horizontal="center"/>
    </xf>
    <xf numFmtId="0" fontId="5" fillId="31" borderId="28" xfId="1" applyFont="1" applyFill="1" applyBorder="1" applyAlignment="1">
      <alignment horizontal="center"/>
    </xf>
    <xf numFmtId="0" fontId="5" fillId="16" borderId="28" xfId="1" applyFont="1" applyFill="1" applyBorder="1" applyAlignment="1">
      <alignment horizontal="center"/>
    </xf>
    <xf numFmtId="0" fontId="5" fillId="33" borderId="28" xfId="1" applyFont="1" applyFill="1" applyBorder="1" applyAlignment="1">
      <alignment horizontal="center"/>
    </xf>
    <xf numFmtId="0" fontId="5" fillId="27" borderId="28" xfId="1" applyFont="1" applyFill="1" applyBorder="1" applyAlignment="1">
      <alignment horizontal="center"/>
    </xf>
    <xf numFmtId="0" fontId="19" fillId="9" borderId="0" xfId="0" applyFont="1" applyFill="1"/>
    <xf numFmtId="1" fontId="19" fillId="0" borderId="24" xfId="0" applyNumberFormat="1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164" fontId="19" fillId="0" borderId="26" xfId="0" applyNumberFormat="1" applyFont="1" applyBorder="1" applyAlignment="1">
      <alignment horizontal="center"/>
    </xf>
    <xf numFmtId="1" fontId="19" fillId="0" borderId="4" xfId="0" applyNumberFormat="1" applyFont="1" applyBorder="1" applyAlignment="1">
      <alignment horizontal="center"/>
    </xf>
    <xf numFmtId="0" fontId="19" fillId="24" borderId="6" xfId="0" applyFont="1" applyFill="1" applyBorder="1" applyAlignment="1">
      <alignment horizontal="center"/>
    </xf>
    <xf numFmtId="164" fontId="19" fillId="0" borderId="3" xfId="0" applyNumberFormat="1" applyFont="1" applyBorder="1" applyAlignment="1">
      <alignment horizontal="center"/>
    </xf>
    <xf numFmtId="0" fontId="19" fillId="25" borderId="6" xfId="0" applyFont="1" applyFill="1" applyBorder="1" applyAlignment="1">
      <alignment horizontal="center"/>
    </xf>
    <xf numFmtId="0" fontId="19" fillId="26" borderId="6" xfId="0" applyFont="1" applyFill="1" applyBorder="1" applyAlignment="1">
      <alignment horizontal="center"/>
    </xf>
    <xf numFmtId="0" fontId="19" fillId="28" borderId="6" xfId="0" applyFont="1" applyFill="1" applyBorder="1" applyAlignment="1">
      <alignment horizontal="center"/>
    </xf>
    <xf numFmtId="0" fontId="19" fillId="30" borderId="6" xfId="0" applyFont="1" applyFill="1" applyBorder="1" applyAlignment="1">
      <alignment horizontal="center"/>
    </xf>
    <xf numFmtId="0" fontId="19" fillId="17" borderId="6" xfId="0" applyFont="1" applyFill="1" applyBorder="1" applyAlignment="1">
      <alignment horizontal="center"/>
    </xf>
    <xf numFmtId="0" fontId="19" fillId="34" borderId="6" xfId="0" applyFont="1" applyFill="1" applyBorder="1" applyAlignment="1">
      <alignment horizontal="center"/>
    </xf>
    <xf numFmtId="0" fontId="19" fillId="32" borderId="6" xfId="0" applyFont="1" applyFill="1" applyBorder="1" applyAlignment="1">
      <alignment horizontal="center"/>
    </xf>
    <xf numFmtId="1" fontId="19" fillId="0" borderId="8" xfId="0" applyNumberFormat="1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" fillId="23" borderId="6" xfId="0" applyFont="1" applyFill="1" applyBorder="1" applyAlignment="1">
      <alignment horizontal="center"/>
    </xf>
    <xf numFmtId="0" fontId="18" fillId="7" borderId="28" xfId="1" applyFont="1" applyFill="1" applyBorder="1" applyAlignment="1">
      <alignment horizontal="center"/>
    </xf>
    <xf numFmtId="165" fontId="1" fillId="22" borderId="6" xfId="0" applyNumberFormat="1" applyFont="1" applyFill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2" fontId="19" fillId="0" borderId="26" xfId="0" applyNumberFormat="1" applyFont="1" applyBorder="1" applyAlignment="1">
      <alignment horizontal="center"/>
    </xf>
    <xf numFmtId="2" fontId="19" fillId="0" borderId="3" xfId="0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19" fillId="0" borderId="7" xfId="0" applyNumberFormat="1" applyFont="1" applyBorder="1" applyAlignment="1">
      <alignment horizontal="center"/>
    </xf>
    <xf numFmtId="2" fontId="19" fillId="0" borderId="0" xfId="0" applyNumberFormat="1" applyFont="1" applyAlignment="1">
      <alignment horizontal="center"/>
    </xf>
    <xf numFmtId="2" fontId="5" fillId="6" borderId="5" xfId="1" applyNumberFormat="1" applyFont="1" applyFill="1" applyBorder="1" applyAlignment="1">
      <alignment horizontal="center"/>
    </xf>
    <xf numFmtId="2" fontId="4" fillId="41" borderId="6" xfId="1" applyNumberFormat="1" applyFont="1" applyFill="1" applyBorder="1" applyAlignment="1">
      <alignment horizontal="center"/>
    </xf>
    <xf numFmtId="0" fontId="7" fillId="18" borderId="5" xfId="0" applyFont="1" applyFill="1" applyBorder="1" applyAlignment="1">
      <alignment horizontal="center"/>
    </xf>
    <xf numFmtId="0" fontId="19" fillId="0" borderId="30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31" xfId="0" applyFont="1" applyBorder="1" applyAlignment="1">
      <alignment horizontal="center"/>
    </xf>
    <xf numFmtId="0" fontId="0" fillId="0" borderId="0" xfId="0" pivotButton="1"/>
    <xf numFmtId="2" fontId="4" fillId="2" borderId="6" xfId="1" applyNumberFormat="1" applyFont="1" applyFill="1" applyBorder="1" applyAlignment="1">
      <alignment horizontal="center"/>
    </xf>
    <xf numFmtId="2" fontId="2" fillId="23" borderId="6" xfId="0" applyNumberFormat="1" applyFont="1" applyFill="1" applyBorder="1" applyAlignment="1">
      <alignment horizontal="center"/>
    </xf>
    <xf numFmtId="2" fontId="19" fillId="24" borderId="6" xfId="0" applyNumberFormat="1" applyFont="1" applyFill="1" applyBorder="1" applyAlignment="1">
      <alignment horizontal="center"/>
    </xf>
    <xf numFmtId="2" fontId="19" fillId="25" borderId="6" xfId="0" applyNumberFormat="1" applyFont="1" applyFill="1" applyBorder="1" applyAlignment="1">
      <alignment horizontal="center"/>
    </xf>
    <xf numFmtId="2" fontId="19" fillId="26" borderId="6" xfId="0" applyNumberFormat="1" applyFont="1" applyFill="1" applyBorder="1" applyAlignment="1">
      <alignment horizontal="center"/>
    </xf>
    <xf numFmtId="2" fontId="19" fillId="28" borderId="6" xfId="0" applyNumberFormat="1" applyFont="1" applyFill="1" applyBorder="1" applyAlignment="1">
      <alignment horizontal="center"/>
    </xf>
    <xf numFmtId="2" fontId="19" fillId="30" borderId="6" xfId="0" applyNumberFormat="1" applyFont="1" applyFill="1" applyBorder="1" applyAlignment="1">
      <alignment horizontal="center"/>
    </xf>
    <xf numFmtId="2" fontId="5" fillId="29" borderId="28" xfId="1" applyNumberFormat="1" applyFont="1" applyFill="1" applyBorder="1" applyAlignment="1">
      <alignment horizontal="center"/>
    </xf>
    <xf numFmtId="2" fontId="18" fillId="7" borderId="28" xfId="1" applyNumberFormat="1" applyFont="1" applyFill="1" applyBorder="1" applyAlignment="1">
      <alignment horizontal="center"/>
    </xf>
    <xf numFmtId="2" fontId="5" fillId="31" borderId="28" xfId="1" applyNumberFormat="1" applyFont="1" applyFill="1" applyBorder="1" applyAlignment="1">
      <alignment horizontal="center"/>
    </xf>
    <xf numFmtId="2" fontId="5" fillId="16" borderId="28" xfId="1" applyNumberFormat="1" applyFont="1" applyFill="1" applyBorder="1" applyAlignment="1">
      <alignment horizontal="center"/>
    </xf>
    <xf numFmtId="2" fontId="5" fillId="33" borderId="28" xfId="1" applyNumberFormat="1" applyFont="1" applyFill="1" applyBorder="1" applyAlignment="1">
      <alignment horizontal="center"/>
    </xf>
    <xf numFmtId="2" fontId="5" fillId="27" borderId="28" xfId="1" applyNumberFormat="1" applyFont="1" applyFill="1" applyBorder="1" applyAlignment="1">
      <alignment horizontal="center"/>
    </xf>
    <xf numFmtId="2" fontId="19" fillId="17" borderId="6" xfId="0" applyNumberFormat="1" applyFont="1" applyFill="1" applyBorder="1" applyAlignment="1">
      <alignment horizontal="center"/>
    </xf>
    <xf numFmtId="2" fontId="19" fillId="34" borderId="6" xfId="0" applyNumberFormat="1" applyFont="1" applyFill="1" applyBorder="1" applyAlignment="1">
      <alignment horizontal="center"/>
    </xf>
    <xf numFmtId="2" fontId="19" fillId="32" borderId="6" xfId="0" applyNumberFormat="1" applyFont="1" applyFill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22" borderId="6" xfId="0" applyNumberFormat="1" applyFont="1" applyFill="1" applyBorder="1" applyAlignment="1">
      <alignment horizontal="center"/>
    </xf>
    <xf numFmtId="0" fontId="17" fillId="36" borderId="6" xfId="0" applyFont="1" applyFill="1" applyBorder="1" applyAlignment="1">
      <alignment horizontal="center"/>
    </xf>
    <xf numFmtId="164" fontId="17" fillId="23" borderId="6" xfId="0" applyNumberFormat="1" applyFont="1" applyFill="1" applyBorder="1" applyAlignment="1">
      <alignment horizontal="center"/>
    </xf>
    <xf numFmtId="0" fontId="17" fillId="23" borderId="6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164" fontId="17" fillId="36" borderId="6" xfId="0" applyNumberFormat="1" applyFont="1" applyFill="1" applyBorder="1" applyAlignment="1">
      <alignment horizontal="center"/>
    </xf>
    <xf numFmtId="164" fontId="6" fillId="8" borderId="6" xfId="1" applyNumberFormat="1" applyFont="1" applyFill="1" applyBorder="1" applyAlignment="1">
      <alignment horizontal="center"/>
    </xf>
    <xf numFmtId="164" fontId="16" fillId="38" borderId="6" xfId="2" applyNumberFormat="1" applyFont="1" applyFill="1" applyBorder="1" applyAlignment="1">
      <alignment horizontal="center"/>
    </xf>
    <xf numFmtId="164" fontId="6" fillId="11" borderId="6" xfId="1" applyNumberFormat="1" applyFont="1" applyFill="1" applyBorder="1" applyAlignment="1">
      <alignment horizontal="center"/>
    </xf>
    <xf numFmtId="164" fontId="16" fillId="14" borderId="6" xfId="1" applyNumberFormat="1" applyFont="1" applyFill="1" applyBorder="1" applyAlignment="1">
      <alignment horizontal="center"/>
    </xf>
    <xf numFmtId="164" fontId="16" fillId="39" borderId="6" xfId="1" applyNumberFormat="1" applyFont="1" applyFill="1" applyBorder="1" applyAlignment="1">
      <alignment horizontal="center"/>
    </xf>
    <xf numFmtId="164" fontId="16" fillId="15" borderId="2" xfId="2" applyNumberFormat="1" applyFont="1" applyFill="1" applyBorder="1" applyAlignment="1">
      <alignment horizontal="center"/>
    </xf>
    <xf numFmtId="164" fontId="0" fillId="42" borderId="6" xfId="0" applyNumberFormat="1" applyFill="1" applyBorder="1" applyAlignment="1">
      <alignment horizontal="center" vertical="center"/>
    </xf>
    <xf numFmtId="0" fontId="4" fillId="42" borderId="6" xfId="0" applyFont="1" applyFill="1" applyBorder="1" applyAlignment="1">
      <alignment horizontal="center"/>
    </xf>
    <xf numFmtId="0" fontId="4" fillId="42" borderId="16" xfId="0" applyFont="1" applyFill="1" applyBorder="1" applyAlignment="1">
      <alignment horizontal="center"/>
    </xf>
    <xf numFmtId="0" fontId="0" fillId="42" borderId="6" xfId="0" applyFill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8" xfId="0" applyFont="1" applyBorder="1" applyAlignment="1">
      <alignment horizontal="center"/>
    </xf>
    <xf numFmtId="164" fontId="19" fillId="0" borderId="4" xfId="0" applyNumberFormat="1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164" fontId="19" fillId="0" borderId="8" xfId="0" applyNumberFormat="1" applyFont="1" applyBorder="1" applyAlignment="1">
      <alignment horizontal="center"/>
    </xf>
    <xf numFmtId="0" fontId="20" fillId="0" borderId="0" xfId="3"/>
    <xf numFmtId="164" fontId="4" fillId="15" borderId="2" xfId="2" applyNumberFormat="1" applyFont="1" applyFill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9" fillId="0" borderId="24" xfId="0" applyFont="1" applyBorder="1" applyAlignment="1">
      <alignment horizontal="center"/>
    </xf>
    <xf numFmtId="166" fontId="8" fillId="22" borderId="6" xfId="0" applyNumberFormat="1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4" fillId="19" borderId="0" xfId="0" applyFont="1" applyFill="1" applyAlignment="1">
      <alignment horizontal="center"/>
    </xf>
    <xf numFmtId="2" fontId="19" fillId="0" borderId="13" xfId="0" applyNumberFormat="1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" fontId="19" fillId="0" borderId="32" xfId="0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8" fontId="12" fillId="9" borderId="39" xfId="0" applyNumberFormat="1" applyFont="1" applyFill="1" applyBorder="1" applyAlignment="1">
      <alignment horizontal="center"/>
    </xf>
    <xf numFmtId="0" fontId="14" fillId="15" borderId="6" xfId="1" applyFont="1" applyFill="1" applyBorder="1" applyAlignment="1">
      <alignment horizontal="center"/>
    </xf>
    <xf numFmtId="0" fontId="1" fillId="22" borderId="6" xfId="0" applyFont="1" applyFill="1" applyBorder="1"/>
    <xf numFmtId="2" fontId="17" fillId="23" borderId="6" xfId="0" applyNumberFormat="1" applyFont="1" applyFill="1" applyBorder="1" applyAlignment="1">
      <alignment horizontal="center"/>
    </xf>
    <xf numFmtId="2" fontId="17" fillId="36" borderId="6" xfId="0" applyNumberFormat="1" applyFont="1" applyFill="1" applyBorder="1" applyAlignment="1">
      <alignment horizontal="center"/>
    </xf>
    <xf numFmtId="2" fontId="6" fillId="8" borderId="6" xfId="1" applyNumberFormat="1" applyFont="1" applyFill="1" applyBorder="1" applyAlignment="1">
      <alignment horizontal="center"/>
    </xf>
    <xf numFmtId="2" fontId="16" fillId="38" borderId="6" xfId="2" applyNumberFormat="1" applyFont="1" applyFill="1" applyBorder="1" applyAlignment="1">
      <alignment horizontal="center"/>
    </xf>
    <xf numFmtId="2" fontId="6" fillId="11" borderId="6" xfId="1" applyNumberFormat="1" applyFont="1" applyFill="1" applyBorder="1" applyAlignment="1">
      <alignment horizontal="center"/>
    </xf>
    <xf numFmtId="0" fontId="0" fillId="0" borderId="9" xfId="0" applyFont="1" applyBorder="1" applyAlignment="1">
      <alignment horizontal="center"/>
    </xf>
    <xf numFmtId="2" fontId="19" fillId="0" borderId="0" xfId="0" applyNumberFormat="1" applyFont="1" applyBorder="1" applyAlignment="1">
      <alignment horizontal="center"/>
    </xf>
    <xf numFmtId="2" fontId="0" fillId="0" borderId="0" xfId="0" applyNumberFormat="1" applyFont="1" applyBorder="1" applyAlignment="1">
      <alignment horizontal="center"/>
    </xf>
    <xf numFmtId="164" fontId="19" fillId="23" borderId="6" xfId="0" applyNumberFormat="1" applyFont="1" applyFill="1" applyBorder="1" applyAlignment="1">
      <alignment horizontal="center"/>
    </xf>
    <xf numFmtId="164" fontId="19" fillId="36" borderId="6" xfId="0" applyNumberFormat="1" applyFont="1" applyFill="1" applyBorder="1" applyAlignment="1">
      <alignment horizontal="center"/>
    </xf>
    <xf numFmtId="164" fontId="5" fillId="8" borderId="6" xfId="1" applyNumberFormat="1" applyFont="1" applyFill="1" applyBorder="1" applyAlignment="1">
      <alignment horizontal="center"/>
    </xf>
    <xf numFmtId="164" fontId="4" fillId="38" borderId="6" xfId="2" applyNumberFormat="1" applyFont="1" applyFill="1" applyBorder="1" applyAlignment="1">
      <alignment horizontal="center"/>
    </xf>
    <xf numFmtId="164" fontId="5" fillId="11" borderId="6" xfId="1" applyNumberFormat="1" applyFont="1" applyFill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2" fontId="7" fillId="18" borderId="5" xfId="0" applyNumberFormat="1" applyFont="1" applyFill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0" fontId="0" fillId="0" borderId="0" xfId="0" applyNumberFormat="1"/>
    <xf numFmtId="0" fontId="0" fillId="0" borderId="3" xfId="0" applyFont="1" applyBorder="1" applyAlignment="1">
      <alignment horizontal="center"/>
    </xf>
    <xf numFmtId="0" fontId="22" fillId="0" borderId="0" xfId="0" applyFont="1"/>
    <xf numFmtId="2" fontId="4" fillId="0" borderId="3" xfId="1" applyNumberFormat="1" applyFont="1" applyBorder="1" applyAlignment="1">
      <alignment horizontal="center"/>
    </xf>
    <xf numFmtId="0" fontId="0" fillId="0" borderId="0" xfId="0" applyAlignment="1">
      <alignment horizontal="left" indent="1"/>
    </xf>
    <xf numFmtId="2" fontId="13" fillId="4" borderId="6" xfId="1" applyNumberFormat="1" applyFont="1" applyFill="1" applyBorder="1" applyAlignment="1">
      <alignment horizontal="center"/>
    </xf>
    <xf numFmtId="164" fontId="0" fillId="0" borderId="0" xfId="0" applyNumberFormat="1"/>
    <xf numFmtId="0" fontId="21" fillId="9" borderId="12" xfId="0" applyFont="1" applyFill="1" applyBorder="1"/>
    <xf numFmtId="2" fontId="0" fillId="0" borderId="12" xfId="0" applyNumberFormat="1" applyBorder="1" applyAlignment="1">
      <alignment horizontal="center"/>
    </xf>
    <xf numFmtId="164" fontId="2" fillId="36" borderId="11" xfId="0" applyNumberFormat="1" applyFont="1" applyFill="1" applyBorder="1"/>
    <xf numFmtId="164" fontId="2" fillId="0" borderId="11" xfId="0" applyNumberFormat="1" applyFont="1" applyBorder="1" applyAlignment="1">
      <alignment horizontal="center"/>
    </xf>
    <xf numFmtId="164" fontId="2" fillId="0" borderId="11" xfId="0" applyNumberFormat="1" applyFont="1" applyBorder="1"/>
    <xf numFmtId="0" fontId="2" fillId="45" borderId="20" xfId="0" applyFont="1" applyFill="1" applyBorder="1"/>
    <xf numFmtId="2" fontId="0" fillId="0" borderId="21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1" fontId="19" fillId="0" borderId="6" xfId="0" applyNumberFormat="1" applyFont="1" applyBorder="1" applyAlignment="1">
      <alignment horizontal="center"/>
    </xf>
    <xf numFmtId="2" fontId="19" fillId="0" borderId="6" xfId="0" applyNumberFormat="1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0" fillId="0" borderId="0" xfId="0" applyFill="1"/>
    <xf numFmtId="0" fontId="3" fillId="0" borderId="0" xfId="1" applyFont="1"/>
    <xf numFmtId="0" fontId="3" fillId="0" borderId="0" xfId="1" applyFont="1" applyAlignment="1">
      <alignment horizontal="center"/>
    </xf>
    <xf numFmtId="0" fontId="9" fillId="20" borderId="12" xfId="0" applyFont="1" applyFill="1" applyBorder="1" applyAlignment="1">
      <alignment horizontal="center"/>
    </xf>
    <xf numFmtId="8" fontId="12" fillId="9" borderId="40" xfId="0" applyNumberFormat="1" applyFont="1" applyFill="1" applyBorder="1" applyAlignment="1">
      <alignment horizontal="center"/>
    </xf>
    <xf numFmtId="8" fontId="12" fillId="9" borderId="41" xfId="0" applyNumberFormat="1" applyFont="1" applyFill="1" applyBorder="1" applyAlignment="1">
      <alignment horizontal="center"/>
    </xf>
    <xf numFmtId="0" fontId="9" fillId="0" borderId="15" xfId="0" applyFont="1" applyBorder="1" applyAlignment="1">
      <alignment horizontal="center"/>
    </xf>
    <xf numFmtId="2" fontId="18" fillId="47" borderId="5" xfId="1" applyNumberFormat="1" applyFont="1" applyFill="1" applyBorder="1" applyAlignment="1">
      <alignment horizontal="center"/>
    </xf>
    <xf numFmtId="164" fontId="23" fillId="46" borderId="6" xfId="0" applyNumberFormat="1" applyFont="1" applyFill="1" applyBorder="1" applyAlignment="1">
      <alignment horizontal="center"/>
    </xf>
    <xf numFmtId="164" fontId="24" fillId="12" borderId="1" xfId="1" applyNumberFormat="1" applyFont="1" applyFill="1" applyBorder="1" applyAlignment="1">
      <alignment horizontal="center"/>
    </xf>
    <xf numFmtId="0" fontId="24" fillId="12" borderId="1" xfId="1" applyFont="1" applyFill="1" applyBorder="1" applyAlignment="1">
      <alignment horizontal="center"/>
    </xf>
    <xf numFmtId="2" fontId="24" fillId="12" borderId="33" xfId="1" applyNumberFormat="1" applyFont="1" applyFill="1" applyBorder="1" applyAlignment="1">
      <alignment horizontal="center"/>
    </xf>
    <xf numFmtId="164" fontId="9" fillId="12" borderId="1" xfId="1" applyNumberFormat="1" applyFont="1" applyFill="1" applyBorder="1" applyAlignment="1">
      <alignment horizontal="center"/>
    </xf>
    <xf numFmtId="2" fontId="7" fillId="18" borderId="5" xfId="0" applyNumberFormat="1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17" fillId="24" borderId="6" xfId="0" applyFont="1" applyFill="1" applyBorder="1"/>
    <xf numFmtId="0" fontId="17" fillId="25" borderId="6" xfId="0" applyFont="1" applyFill="1" applyBorder="1"/>
    <xf numFmtId="0" fontId="17" fillId="26" borderId="6" xfId="0" applyFont="1" applyFill="1" applyBorder="1"/>
    <xf numFmtId="0" fontId="17" fillId="28" borderId="6" xfId="0" applyFont="1" applyFill="1" applyBorder="1"/>
    <xf numFmtId="0" fontId="17" fillId="30" borderId="6" xfId="0" applyFont="1" applyFill="1" applyBorder="1"/>
    <xf numFmtId="0" fontId="17" fillId="10" borderId="6" xfId="0" applyFont="1" applyFill="1" applyBorder="1"/>
    <xf numFmtId="0" fontId="17" fillId="35" borderId="6" xfId="0" applyFont="1" applyFill="1" applyBorder="1"/>
    <xf numFmtId="0" fontId="6" fillId="33" borderId="28" xfId="1" applyFont="1" applyFill="1" applyBorder="1" applyAlignment="1">
      <alignment horizontal="left"/>
    </xf>
    <xf numFmtId="0" fontId="6" fillId="27" borderId="28" xfId="1" applyFont="1" applyFill="1" applyBorder="1" applyAlignment="1">
      <alignment horizontal="left"/>
    </xf>
    <xf numFmtId="0" fontId="17" fillId="17" borderId="6" xfId="0" applyFont="1" applyFill="1" applyBorder="1"/>
    <xf numFmtId="0" fontId="17" fillId="34" borderId="6" xfId="0" applyFont="1" applyFill="1" applyBorder="1"/>
    <xf numFmtId="0" fontId="17" fillId="32" borderId="6" xfId="0" applyFont="1" applyFill="1" applyBorder="1"/>
    <xf numFmtId="0" fontId="4" fillId="44" borderId="35" xfId="1" applyFont="1" applyFill="1" applyBorder="1" applyAlignment="1">
      <alignment horizontal="center"/>
    </xf>
    <xf numFmtId="8" fontId="4" fillId="22" borderId="36" xfId="1" applyNumberFormat="1" applyFont="1" applyFill="1" applyBorder="1" applyAlignment="1">
      <alignment horizontal="center"/>
    </xf>
    <xf numFmtId="8" fontId="9" fillId="22" borderId="37" xfId="1" applyNumberFormat="1" applyFont="1" applyFill="1" applyBorder="1" applyAlignment="1">
      <alignment horizontal="center"/>
    </xf>
    <xf numFmtId="0" fontId="25" fillId="0" borderId="0" xfId="1" applyFont="1" applyAlignment="1">
      <alignment horizontal="center"/>
    </xf>
    <xf numFmtId="0" fontId="4" fillId="15" borderId="19" xfId="1" applyFont="1" applyFill="1" applyBorder="1" applyAlignment="1">
      <alignment horizontal="center"/>
    </xf>
    <xf numFmtId="0" fontId="4" fillId="4" borderId="15" xfId="1" applyFont="1" applyFill="1" applyBorder="1" applyAlignment="1">
      <alignment horizontal="center"/>
    </xf>
    <xf numFmtId="0" fontId="4" fillId="15" borderId="34" xfId="1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0" fontId="4" fillId="12" borderId="6" xfId="1" applyFont="1" applyFill="1" applyBorder="1" applyAlignment="1">
      <alignment horizontal="center"/>
    </xf>
    <xf numFmtId="8" fontId="4" fillId="0" borderId="14" xfId="1" applyNumberFormat="1" applyFont="1" applyBorder="1" applyAlignment="1">
      <alignment horizontal="center"/>
    </xf>
    <xf numFmtId="8" fontId="4" fillId="0" borderId="5" xfId="1" applyNumberFormat="1" applyFont="1" applyBorder="1" applyAlignment="1">
      <alignment horizontal="center"/>
    </xf>
    <xf numFmtId="0" fontId="4" fillId="13" borderId="12" xfId="1" applyFont="1" applyFill="1" applyBorder="1"/>
    <xf numFmtId="8" fontId="4" fillId="0" borderId="29" xfId="1" applyNumberFormat="1" applyFont="1" applyBorder="1" applyAlignment="1">
      <alignment horizontal="center"/>
    </xf>
    <xf numFmtId="8" fontId="9" fillId="0" borderId="2" xfId="1" applyNumberFormat="1" applyFont="1" applyBorder="1" applyAlignment="1">
      <alignment horizontal="center"/>
    </xf>
    <xf numFmtId="0" fontId="4" fillId="43" borderId="6" xfId="1" applyFont="1" applyFill="1" applyBorder="1" applyAlignment="1">
      <alignment horizontal="center"/>
    </xf>
    <xf numFmtId="8" fontId="4" fillId="0" borderId="6" xfId="1" applyNumberFormat="1" applyFont="1" applyBorder="1" applyAlignment="1">
      <alignment horizontal="center"/>
    </xf>
    <xf numFmtId="8" fontId="9" fillId="0" borderId="6" xfId="1" applyNumberFormat="1" applyFont="1" applyBorder="1" applyAlignment="1">
      <alignment horizontal="center"/>
    </xf>
    <xf numFmtId="0" fontId="23" fillId="36" borderId="20" xfId="0" applyFont="1" applyFill="1" applyBorder="1" applyAlignment="1">
      <alignment horizontal="center"/>
    </xf>
    <xf numFmtId="0" fontId="23" fillId="36" borderId="21" xfId="0" applyFont="1" applyFill="1" applyBorder="1" applyAlignment="1">
      <alignment horizontal="center"/>
    </xf>
    <xf numFmtId="167" fontId="23" fillId="36" borderId="22" xfId="0" applyNumberFormat="1" applyFont="1" applyFill="1" applyBorder="1" applyAlignment="1">
      <alignment horizontal="center"/>
    </xf>
    <xf numFmtId="14" fontId="17" fillId="37" borderId="6" xfId="0" applyNumberFormat="1" applyFont="1" applyFill="1" applyBorder="1" applyAlignment="1">
      <alignment horizontal="center"/>
    </xf>
    <xf numFmtId="0" fontId="17" fillId="0" borderId="11" xfId="0" applyFont="1" applyBorder="1" applyAlignment="1">
      <alignment horizontal="center"/>
    </xf>
    <xf numFmtId="167" fontId="17" fillId="0" borderId="11" xfId="0" applyNumberFormat="1" applyFont="1" applyBorder="1" applyAlignment="1">
      <alignment horizontal="center"/>
    </xf>
    <xf numFmtId="167" fontId="17" fillId="0" borderId="6" xfId="0" applyNumberFormat="1" applyFont="1" applyBorder="1" applyAlignment="1">
      <alignment horizontal="center"/>
    </xf>
    <xf numFmtId="165" fontId="19" fillId="0" borderId="0" xfId="0" applyNumberFormat="1" applyFont="1"/>
    <xf numFmtId="0" fontId="4" fillId="15" borderId="2" xfId="2" applyFont="1" applyFill="1" applyBorder="1" applyAlignment="1">
      <alignment horizontal="left"/>
    </xf>
    <xf numFmtId="0" fontId="19" fillId="23" borderId="25" xfId="0" applyFont="1" applyFill="1" applyBorder="1" applyAlignment="1">
      <alignment horizontal="left"/>
    </xf>
    <xf numFmtId="0" fontId="5" fillId="8" borderId="25" xfId="1" applyFont="1" applyFill="1" applyBorder="1" applyAlignment="1">
      <alignment horizontal="left"/>
    </xf>
    <xf numFmtId="0" fontId="4" fillId="38" borderId="25" xfId="2" applyFont="1" applyFill="1" applyBorder="1" applyAlignment="1">
      <alignment horizontal="left"/>
    </xf>
    <xf numFmtId="164" fontId="19" fillId="23" borderId="6" xfId="0" applyNumberFormat="1" applyFont="1" applyFill="1" applyBorder="1" applyAlignment="1">
      <alignment horizontal="left"/>
    </xf>
    <xf numFmtId="0" fontId="19" fillId="36" borderId="25" xfId="0" applyFont="1" applyFill="1" applyBorder="1" applyAlignment="1">
      <alignment horizontal="left"/>
    </xf>
    <xf numFmtId="164" fontId="5" fillId="11" borderId="6" xfId="1" applyNumberFormat="1" applyFont="1" applyFill="1" applyBorder="1" applyAlignment="1">
      <alignment horizontal="left"/>
    </xf>
    <xf numFmtId="164" fontId="19" fillId="36" borderId="6" xfId="0" applyNumberFormat="1" applyFont="1" applyFill="1" applyBorder="1" applyAlignment="1">
      <alignment horizontal="left"/>
    </xf>
    <xf numFmtId="0" fontId="9" fillId="12" borderId="1" xfId="1" applyFont="1" applyFill="1" applyBorder="1" applyAlignment="1">
      <alignment horizontal="left"/>
    </xf>
    <xf numFmtId="0" fontId="2" fillId="46" borderId="6" xfId="0" applyFont="1" applyFill="1" applyBorder="1" applyAlignment="1">
      <alignment horizontal="left"/>
    </xf>
    <xf numFmtId="0" fontId="2" fillId="23" borderId="6" xfId="0" applyFont="1" applyFill="1" applyBorder="1" applyAlignment="1">
      <alignment horizontal="left"/>
    </xf>
    <xf numFmtId="0" fontId="4" fillId="40" borderId="6" xfId="1" applyFont="1" applyFill="1" applyBorder="1" applyAlignment="1">
      <alignment horizontal="left"/>
    </xf>
    <xf numFmtId="0" fontId="4" fillId="41" borderId="6" xfId="1" applyFont="1" applyFill="1" applyBorder="1" applyAlignment="1">
      <alignment horizontal="left"/>
    </xf>
    <xf numFmtId="0" fontId="4" fillId="2" borderId="6" xfId="1" applyFont="1" applyFill="1" applyBorder="1" applyAlignment="1">
      <alignment horizontal="left"/>
    </xf>
    <xf numFmtId="0" fontId="19" fillId="24" borderId="6" xfId="0" applyFont="1" applyFill="1" applyBorder="1" applyAlignment="1">
      <alignment horizontal="left"/>
    </xf>
    <xf numFmtId="0" fontId="19" fillId="25" borderId="6" xfId="0" applyFont="1" applyFill="1" applyBorder="1" applyAlignment="1">
      <alignment horizontal="left"/>
    </xf>
    <xf numFmtId="0" fontId="19" fillId="26" borderId="6" xfId="0" applyFont="1" applyFill="1" applyBorder="1" applyAlignment="1">
      <alignment horizontal="left"/>
    </xf>
    <xf numFmtId="0" fontId="19" fillId="28" borderId="6" xfId="0" applyFont="1" applyFill="1" applyBorder="1" applyAlignment="1">
      <alignment horizontal="left"/>
    </xf>
    <xf numFmtId="0" fontId="19" fillId="30" borderId="6" xfId="0" applyFont="1" applyFill="1" applyBorder="1" applyAlignment="1">
      <alignment horizontal="left"/>
    </xf>
    <xf numFmtId="0" fontId="19" fillId="17" borderId="6" xfId="0" applyFont="1" applyFill="1" applyBorder="1" applyAlignment="1">
      <alignment horizontal="left"/>
    </xf>
    <xf numFmtId="0" fontId="19" fillId="34" borderId="6" xfId="0" applyFont="1" applyFill="1" applyBorder="1" applyAlignment="1">
      <alignment horizontal="left"/>
    </xf>
    <xf numFmtId="0" fontId="19" fillId="32" borderId="6" xfId="0" applyFont="1" applyFill="1" applyBorder="1" applyAlignment="1">
      <alignment horizontal="left"/>
    </xf>
    <xf numFmtId="165" fontId="1" fillId="22" borderId="6" xfId="0" applyNumberFormat="1" applyFont="1" applyFill="1" applyBorder="1" applyAlignment="1">
      <alignment horizontal="left"/>
    </xf>
    <xf numFmtId="165" fontId="1" fillId="0" borderId="0" xfId="0" applyNumberFormat="1" applyFont="1" applyAlignment="1">
      <alignment horizontal="left"/>
    </xf>
    <xf numFmtId="0" fontId="13" fillId="44" borderId="35" xfId="1" applyFont="1" applyFill="1" applyBorder="1" applyAlignment="1">
      <alignment horizontal="center"/>
    </xf>
    <xf numFmtId="8" fontId="13" fillId="22" borderId="36" xfId="1" applyNumberFormat="1" applyFont="1" applyFill="1" applyBorder="1" applyAlignment="1">
      <alignment horizontal="center"/>
    </xf>
    <xf numFmtId="8" fontId="14" fillId="22" borderId="37" xfId="1" applyNumberFormat="1" applyFont="1" applyFill="1" applyBorder="1" applyAlignment="1">
      <alignment horizontal="center"/>
    </xf>
    <xf numFmtId="0" fontId="13" fillId="15" borderId="19" xfId="1" applyFont="1" applyFill="1" applyBorder="1" applyAlignment="1">
      <alignment horizontal="center"/>
    </xf>
    <xf numFmtId="0" fontId="13" fillId="4" borderId="15" xfId="1" applyFont="1" applyFill="1" applyBorder="1" applyAlignment="1">
      <alignment horizontal="center"/>
    </xf>
    <xf numFmtId="0" fontId="13" fillId="15" borderId="34" xfId="1" applyFont="1" applyFill="1" applyBorder="1" applyAlignment="1">
      <alignment horizontal="center"/>
    </xf>
    <xf numFmtId="0" fontId="13" fillId="12" borderId="6" xfId="1" applyFont="1" applyFill="1" applyBorder="1" applyAlignment="1">
      <alignment horizontal="center"/>
    </xf>
    <xf numFmtId="8" fontId="13" fillId="0" borderId="14" xfId="1" applyNumberFormat="1" applyFont="1" applyBorder="1" applyAlignment="1">
      <alignment horizontal="center"/>
    </xf>
    <xf numFmtId="8" fontId="13" fillId="0" borderId="5" xfId="1" applyNumberFormat="1" applyFont="1" applyBorder="1" applyAlignment="1">
      <alignment horizontal="center"/>
    </xf>
    <xf numFmtId="0" fontId="13" fillId="13" borderId="12" xfId="1" applyFont="1" applyFill="1" applyBorder="1"/>
    <xf numFmtId="8" fontId="13" fillId="0" borderId="29" xfId="1" applyNumberFormat="1" applyFont="1" applyBorder="1" applyAlignment="1">
      <alignment horizontal="center"/>
    </xf>
    <xf numFmtId="8" fontId="14" fillId="0" borderId="2" xfId="1" applyNumberFormat="1" applyFont="1" applyBorder="1" applyAlignment="1">
      <alignment horizontal="center"/>
    </xf>
    <xf numFmtId="0" fontId="13" fillId="43" borderId="6" xfId="1" applyFont="1" applyFill="1" applyBorder="1" applyAlignment="1">
      <alignment horizontal="center"/>
    </xf>
    <xf numFmtId="8" fontId="13" fillId="0" borderId="6" xfId="1" applyNumberFormat="1" applyFont="1" applyBorder="1" applyAlignment="1">
      <alignment horizontal="center"/>
    </xf>
    <xf numFmtId="8" fontId="14" fillId="0" borderId="6" xfId="1" applyNumberFormat="1" applyFont="1" applyBorder="1" applyAlignment="1">
      <alignment horizontal="center"/>
    </xf>
    <xf numFmtId="0" fontId="13" fillId="15" borderId="38" xfId="1" applyFont="1" applyFill="1" applyBorder="1" applyAlignment="1">
      <alignment horizontal="center"/>
    </xf>
    <xf numFmtId="0" fontId="13" fillId="4" borderId="17" xfId="1" applyFont="1" applyFill="1" applyBorder="1" applyAlignment="1">
      <alignment horizontal="center"/>
    </xf>
    <xf numFmtId="0" fontId="13" fillId="15" borderId="18" xfId="1" applyFont="1" applyFill="1" applyBorder="1" applyAlignment="1">
      <alignment horizontal="center"/>
    </xf>
    <xf numFmtId="0" fontId="13" fillId="13" borderId="6" xfId="1" applyFont="1" applyFill="1" applyBorder="1"/>
    <xf numFmtId="8" fontId="14" fillId="0" borderId="5" xfId="1" applyNumberFormat="1" applyFont="1" applyBorder="1" applyAlignment="1">
      <alignment horizontal="center"/>
    </xf>
    <xf numFmtId="0" fontId="13" fillId="43" borderId="12" xfId="1" applyFont="1" applyFill="1" applyBorder="1" applyAlignment="1">
      <alignment horizontal="center"/>
    </xf>
    <xf numFmtId="0" fontId="17" fillId="0" borderId="0" xfId="0" applyFont="1"/>
    <xf numFmtId="0" fontId="0" fillId="0" borderId="3" xfId="0" applyBorder="1" applyAlignment="1">
      <alignment horizontal="center"/>
    </xf>
    <xf numFmtId="164" fontId="4" fillId="40" borderId="6" xfId="1" applyNumberFormat="1" applyFont="1" applyFill="1" applyBorder="1" applyAlignment="1">
      <alignment horizontal="center"/>
    </xf>
    <xf numFmtId="0" fontId="16" fillId="15" borderId="2" xfId="2" applyFont="1" applyFill="1" applyBorder="1" applyAlignment="1">
      <alignment horizontal="left"/>
    </xf>
    <xf numFmtId="2" fontId="16" fillId="15" borderId="2" xfId="2" applyNumberFormat="1" applyFont="1" applyFill="1" applyBorder="1" applyAlignment="1">
      <alignment horizontal="center"/>
    </xf>
    <xf numFmtId="0" fontId="17" fillId="23" borderId="25" xfId="0" applyFont="1" applyFill="1" applyBorder="1" applyAlignment="1">
      <alignment horizontal="left"/>
    </xf>
    <xf numFmtId="0" fontId="17" fillId="36" borderId="25" xfId="0" applyFont="1" applyFill="1" applyBorder="1" applyAlignment="1">
      <alignment horizontal="left"/>
    </xf>
    <xf numFmtId="0" fontId="6" fillId="8" borderId="25" xfId="1" applyFont="1" applyFill="1" applyBorder="1" applyAlignment="1">
      <alignment horizontal="left"/>
    </xf>
    <xf numFmtId="0" fontId="16" fillId="38" borderId="25" xfId="2" applyFont="1" applyFill="1" applyBorder="1" applyAlignment="1">
      <alignment horizontal="left"/>
    </xf>
    <xf numFmtId="164" fontId="17" fillId="23" borderId="6" xfId="0" applyNumberFormat="1" applyFont="1" applyFill="1" applyBorder="1" applyAlignment="1">
      <alignment horizontal="left"/>
    </xf>
    <xf numFmtId="164" fontId="6" fillId="11" borderId="6" xfId="1" applyNumberFormat="1" applyFont="1" applyFill="1" applyBorder="1" applyAlignment="1">
      <alignment horizontal="left"/>
    </xf>
    <xf numFmtId="164" fontId="17" fillId="36" borderId="6" xfId="0" applyNumberFormat="1" applyFont="1" applyFill="1" applyBorder="1" applyAlignment="1">
      <alignment horizontal="left"/>
    </xf>
    <xf numFmtId="0" fontId="24" fillId="12" borderId="1" xfId="1" applyFont="1" applyFill="1" applyBorder="1" applyAlignment="1">
      <alignment horizontal="left"/>
    </xf>
    <xf numFmtId="0" fontId="23" fillId="46" borderId="6" xfId="0" applyFont="1" applyFill="1" applyBorder="1" applyAlignment="1">
      <alignment horizontal="left"/>
    </xf>
    <xf numFmtId="0" fontId="23" fillId="23" borderId="6" xfId="0" applyFont="1" applyFill="1" applyBorder="1" applyAlignment="1">
      <alignment horizontal="left"/>
    </xf>
    <xf numFmtId="0" fontId="16" fillId="40" borderId="6" xfId="1" applyFont="1" applyFill="1" applyBorder="1" applyAlignment="1">
      <alignment horizontal="left"/>
    </xf>
    <xf numFmtId="0" fontId="16" fillId="41" borderId="6" xfId="1" applyFont="1" applyFill="1" applyBorder="1" applyAlignment="1">
      <alignment horizontal="left"/>
    </xf>
    <xf numFmtId="0" fontId="17" fillId="0" borderId="0" xfId="0" applyFont="1" applyAlignment="1">
      <alignment horizontal="left"/>
    </xf>
    <xf numFmtId="2" fontId="0" fillId="0" borderId="0" xfId="0" applyNumberFormat="1"/>
    <xf numFmtId="2" fontId="0" fillId="0" borderId="3" xfId="0" applyNumberFormat="1" applyFont="1" applyFill="1" applyBorder="1" applyAlignment="1">
      <alignment horizontal="center"/>
    </xf>
  </cellXfs>
  <cellStyles count="4">
    <cellStyle name="Hipervínculo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46">
    <dxf>
      <numFmt numFmtId="2" formatCode="0.00"/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numFmt numFmtId="2" formatCode="0.00"/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66FF33"/>
      <color rgb="FF000000"/>
      <color rgb="FFFF3399"/>
      <color rgb="FF4785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pivotCacheDefinition" Target="pivotCache/pivotCacheDefinition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v>Recibos</c:v>
          </c:tx>
          <c:dPt>
            <c:idx val="0"/>
            <c:bubble3D val="0"/>
            <c:spPr>
              <a:solidFill>
                <a:srgbClr val="0070C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7017-488E-BE2C-96F51C50D1CF}"/>
              </c:ext>
            </c:extLst>
          </c:dPt>
          <c:dPt>
            <c:idx val="1"/>
            <c:bubble3D val="0"/>
            <c:spPr>
              <a:solidFill>
                <a:srgbClr val="00B0F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7017-488E-BE2C-96F51C50D1CF}"/>
              </c:ext>
            </c:extLst>
          </c:dPt>
          <c:dPt>
            <c:idx val="2"/>
            <c:bubble3D val="0"/>
            <c:spPr>
              <a:solidFill>
                <a:srgbClr val="00B05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7017-488E-BE2C-96F51C50D1CF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017-488E-BE2C-96F51C50D1CF}"/>
              </c:ext>
            </c:extLst>
          </c:dPt>
          <c:dPt>
            <c:idx val="4"/>
            <c:bubble3D val="0"/>
            <c:spPr>
              <a:solidFill>
                <a:srgbClr val="00206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7017-488E-BE2C-96F51C50D1CF}"/>
              </c:ext>
            </c:extLst>
          </c:dPt>
          <c:dPt>
            <c:idx val="5"/>
            <c:bubble3D val="0"/>
            <c:spPr>
              <a:solidFill>
                <a:srgbClr val="FF000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A-8C48-4542-B576-B79DD9FEBF96}"/>
              </c:ext>
            </c:extLst>
          </c:dPt>
          <c:dPt>
            <c:idx val="6"/>
            <c:bubble3D val="0"/>
            <c:spPr>
              <a:solidFill>
                <a:srgbClr val="FFFF0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8C48-4542-B576-B79DD9FEBF96}"/>
              </c:ext>
            </c:extLst>
          </c:dPt>
          <c:cat>
            <c:strRef>
              <c:f>('Gastos 2020'!$A$28:$A$32,'Gastos 2020'!$A$34,'Gastos 2020'!$A$39)</c:f>
              <c:strCache>
                <c:ptCount val="7"/>
                <c:pt idx="0">
                  <c:v>Canal Isabel II</c:v>
                </c:pt>
                <c:pt idx="1">
                  <c:v>Gas Natural</c:v>
                </c:pt>
                <c:pt idx="2">
                  <c:v>Iberdrola</c:v>
                </c:pt>
                <c:pt idx="3">
                  <c:v>Lowi</c:v>
                </c:pt>
                <c:pt idx="4">
                  <c:v>Varios</c:v>
                </c:pt>
                <c:pt idx="5">
                  <c:v>JoseMari</c:v>
                </c:pt>
                <c:pt idx="6">
                  <c:v>MariCarmen</c:v>
                </c:pt>
              </c:strCache>
            </c:strRef>
          </c:cat>
          <c:val>
            <c:numRef>
              <c:f>('Gastos 2020'!$N$28:$N$32,'Gastos 2020'!$N$37,'Gastos 2020'!$N$42)</c:f>
              <c:numCache>
                <c:formatCode>0.00_ ;[Red]\-0.00\ 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17-488E-BE2C-96F51C50D1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'Gastos 2020'!$A$28</c:f>
              <c:strCache>
                <c:ptCount val="1"/>
                <c:pt idx="0">
                  <c:v>Canal Isabel II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strRef>
              <c:f>'Gastos 2020'!$B$1:$M$1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'Gastos 2020'!$B$28:$M$28</c:f>
              <c:numCache>
                <c:formatCode>0.00_ ;[Red]\-0.00\ </c:formatCode>
                <c:ptCount val="1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C61-4870-BE2A-1F7297D283B4}"/>
            </c:ext>
          </c:extLst>
        </c:ser>
        <c:ser>
          <c:idx val="1"/>
          <c:order val="1"/>
          <c:tx>
            <c:strRef>
              <c:f>'Gastos 2020'!$A$29</c:f>
              <c:strCache>
                <c:ptCount val="1"/>
                <c:pt idx="0">
                  <c:v>Gas Natural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'Gastos 2020'!$B$1:$M$1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'Gastos 2020'!$B$29:$M$29</c:f>
              <c:numCache>
                <c:formatCode>0.00_ ;[Red]\-0.00\ </c:formatCode>
                <c:ptCount val="1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C61-4870-BE2A-1F7297D283B4}"/>
            </c:ext>
          </c:extLst>
        </c:ser>
        <c:ser>
          <c:idx val="2"/>
          <c:order val="2"/>
          <c:tx>
            <c:strRef>
              <c:f>'Gastos 2020'!$A$30</c:f>
              <c:strCache>
                <c:ptCount val="1"/>
                <c:pt idx="0">
                  <c:v>Iberdrola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'Gastos 2020'!$B$1:$M$1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'Gastos 2020'!$B$30:$M$30</c:f>
              <c:numCache>
                <c:formatCode>0.00_ ;[Red]\-0.00\ </c:formatCode>
                <c:ptCount val="1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C61-4870-BE2A-1F7297D283B4}"/>
            </c:ext>
          </c:extLst>
        </c:ser>
        <c:ser>
          <c:idx val="3"/>
          <c:order val="3"/>
          <c:tx>
            <c:strRef>
              <c:f>'Gastos 2020'!$A$31</c:f>
              <c:strCache>
                <c:ptCount val="1"/>
                <c:pt idx="0">
                  <c:v>Lowi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'Gastos 2020'!$B$1:$M$1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'Gastos 2020'!$B$31:$M$31</c:f>
              <c:numCache>
                <c:formatCode>0.00_ ;[Red]\-0.00\ </c:formatCode>
                <c:ptCount val="1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C61-4870-BE2A-1F7297D283B4}"/>
            </c:ext>
          </c:extLst>
        </c:ser>
        <c:ser>
          <c:idx val="4"/>
          <c:order val="4"/>
          <c:tx>
            <c:strRef>
              <c:f>'Gastos 2020'!$A$32</c:f>
              <c:strCache>
                <c:ptCount val="1"/>
                <c:pt idx="0">
                  <c:v>Varios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strRef>
              <c:f>'Gastos 2020'!$B$1:$M$1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'Gastos 2020'!$B$32:$M$32</c:f>
              <c:numCache>
                <c:formatCode>0.00_ ;[Red]\-0.00\ </c:formatCode>
                <c:ptCount val="1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C61-4870-BE2A-1F7297D283B4}"/>
            </c:ext>
          </c:extLst>
        </c:ser>
        <c:ser>
          <c:idx val="5"/>
          <c:order val="5"/>
          <c:tx>
            <c:v>JoseMari seguro</c:v>
          </c:tx>
          <c:spPr>
            <a:solidFill>
              <a:srgbClr val="FF0000"/>
            </a:solidFill>
          </c:spPr>
          <c:invertIfNegative val="0"/>
          <c:cat>
            <c:strRef>
              <c:f>'Gastos 2020'!$B$1:$M$1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'Gastos 2020'!$B$37:$M$37</c:f>
              <c:numCache>
                <c:formatCode>0.00_ ;[Red]\-0.00\ </c:formatCode>
                <c:ptCount val="1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3B-4FA3-AE75-E4509944A01F}"/>
            </c:ext>
          </c:extLst>
        </c:ser>
        <c:ser>
          <c:idx val="6"/>
          <c:order val="6"/>
          <c:tx>
            <c:v>MariCarmen seguro</c:v>
          </c:tx>
          <c:spPr>
            <a:solidFill>
              <a:srgbClr val="FFFF00"/>
            </a:solidFill>
          </c:spPr>
          <c:invertIfNegative val="0"/>
          <c:cat>
            <c:strRef>
              <c:f>'Gastos 2020'!$B$1:$M$1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'Gastos 2020'!$B$42:$M$42</c:f>
              <c:numCache>
                <c:formatCode>0.00_ ;[Red]\-0.00\ </c:formatCode>
                <c:ptCount val="1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3B-4FA3-AE75-E4509944A0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0129792"/>
        <c:axId val="258273792"/>
      </c:barChart>
      <c:catAx>
        <c:axId val="260129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8273792"/>
        <c:crosses val="autoZero"/>
        <c:auto val="1"/>
        <c:lblAlgn val="ctr"/>
        <c:lblOffset val="100"/>
        <c:noMultiLvlLbl val="0"/>
      </c:catAx>
      <c:valAx>
        <c:axId val="258273792"/>
        <c:scaling>
          <c:orientation val="minMax"/>
        </c:scaling>
        <c:delete val="0"/>
        <c:axPos val="l"/>
        <c:numFmt formatCode="0.00_ ;[Red]\-0.00\ " sourceLinked="1"/>
        <c:majorTickMark val="out"/>
        <c:minorTickMark val="none"/>
        <c:tickLblPos val="nextTo"/>
        <c:crossAx val="260129792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5"/>
    </mc:Choice>
    <mc:Fallback>
      <c:style val="15"/>
    </mc:Fallback>
  </mc:AlternateContent>
  <c:chart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Gasolina!$A$4</c:f>
              <c:strCache>
                <c:ptCount val="1"/>
                <c:pt idx="0">
                  <c:v>JoseMari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square"/>
            <c:size val="9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[1]Gasolina!$B$1:$M$1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Gasolina!$B$4:$M$4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99-4DF5-BF5B-FD2FDE0FCBF0}"/>
            </c:ext>
          </c:extLst>
        </c:ser>
        <c:ser>
          <c:idx val="6"/>
          <c:order val="1"/>
          <c:tx>
            <c:strRef>
              <c:f>Gasolina!$A$11</c:f>
              <c:strCache>
                <c:ptCount val="1"/>
                <c:pt idx="0">
                  <c:v>MariCarmen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marker>
            <c:symbol val="circle"/>
            <c:size val="9"/>
            <c:spPr>
              <a:solidFill>
                <a:srgbClr val="FFFF00"/>
              </a:solidFill>
              <a:ln>
                <a:solidFill>
                  <a:sysClr val="windowText" lastClr="000000"/>
                </a:solidFill>
              </a:ln>
            </c:spPr>
          </c:marker>
          <c:cat>
            <c:strRef>
              <c:f>[1]Gasolina!$B$1:$M$1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Gasolina!$B$11:$M$11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99-4DF5-BF5B-FD2FDE0FCBF0}"/>
            </c:ext>
          </c:extLst>
        </c:ser>
        <c:ser>
          <c:idx val="0"/>
          <c:order val="2"/>
          <c:tx>
            <c:v>Total</c:v>
          </c:tx>
          <c:cat>
            <c:strRef>
              <c:f>[1]Gasolina!$B$1:$M$1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Gasolina!$B$2:$M$2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99-4DF5-BF5B-FD2FDE0FC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1104128"/>
        <c:axId val="258276096"/>
      </c:lineChart>
      <c:catAx>
        <c:axId val="2611041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>
            <a:noFill/>
          </a:ln>
        </c:spPr>
        <c:crossAx val="258276096"/>
        <c:crosses val="autoZero"/>
        <c:auto val="1"/>
        <c:lblAlgn val="ctr"/>
        <c:lblOffset val="100"/>
        <c:noMultiLvlLbl val="0"/>
      </c:catAx>
      <c:valAx>
        <c:axId val="258276096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€/mes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261104128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3"/>
          <c:order val="0"/>
          <c:tx>
            <c:strRef>
              <c:f>Gasolina!$A$2</c:f>
              <c:strCache>
                <c:ptCount val="1"/>
                <c:pt idx="0">
                  <c:v>Gasolina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[1]Gasolina!$B$1:$M$1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Gasolina!$B$8:$M$8</c:f>
              <c:numCache>
                <c:formatCode>General</c:formatCode>
                <c:ptCount val="12"/>
                <c:pt idx="0">
                  <c:v>1091</c:v>
                </c:pt>
                <c:pt idx="1">
                  <c:v>418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9D-4536-87B3-4F351B3002E0}"/>
            </c:ext>
          </c:extLst>
        </c:ser>
        <c:ser>
          <c:idx val="7"/>
          <c:order val="1"/>
          <c:tx>
            <c:strRef>
              <c:f>Gasolina!$A$11</c:f>
              <c:strCache>
                <c:ptCount val="1"/>
                <c:pt idx="0">
                  <c:v>MariCarmen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marker>
            <c:symbol val="circle"/>
            <c:size val="7"/>
            <c:spPr>
              <a:solidFill>
                <a:srgbClr val="FFFF00"/>
              </a:solidFill>
              <a:ln>
                <a:solidFill>
                  <a:sysClr val="windowText" lastClr="000000"/>
                </a:solidFill>
              </a:ln>
            </c:spPr>
          </c:marker>
          <c:cat>
            <c:strRef>
              <c:f>[1]Gasolina!$B$1:$M$1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Gasolina!$B$15:$M$15</c:f>
              <c:numCache>
                <c:formatCode>General</c:formatCode>
                <c:ptCount val="12"/>
                <c:pt idx="0">
                  <c:v>255</c:v>
                </c:pt>
                <c:pt idx="1">
                  <c:v>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9D-4536-87B3-4F351B3002E0}"/>
            </c:ext>
          </c:extLst>
        </c:ser>
        <c:ser>
          <c:idx val="0"/>
          <c:order val="2"/>
          <c:tx>
            <c:strRef>
              <c:f>Gasolina!$A$18</c:f>
              <c:strCache>
                <c:ptCount val="1"/>
                <c:pt idx="0">
                  <c:v>Total KM Mes</c:v>
                </c:pt>
              </c:strCache>
            </c:strRef>
          </c:tx>
          <c:cat>
            <c:strRef>
              <c:f>[1]Gasolina!$B$1:$M$1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Gasolina!$B$18:$M$18</c:f>
              <c:numCache>
                <c:formatCode>General</c:formatCode>
                <c:ptCount val="12"/>
                <c:pt idx="0">
                  <c:v>1346</c:v>
                </c:pt>
                <c:pt idx="1">
                  <c:v>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9D-4536-87B3-4F351B3002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1107200"/>
        <c:axId val="261792896"/>
      </c:lineChart>
      <c:catAx>
        <c:axId val="2611072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>
            <a:noFill/>
          </a:ln>
        </c:spPr>
        <c:crossAx val="261792896"/>
        <c:crosses val="autoZero"/>
        <c:auto val="1"/>
        <c:lblAlgn val="ctr"/>
        <c:lblOffset val="100"/>
        <c:noMultiLvlLbl val="0"/>
      </c:catAx>
      <c:valAx>
        <c:axId val="2617928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261107200"/>
        <c:crosses val="autoZero"/>
        <c:crossBetween val="between"/>
      </c:valAx>
      <c:spPr>
        <a:ln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Gasolina!$A$2</c:f>
              <c:strCache>
                <c:ptCount val="1"/>
                <c:pt idx="0">
                  <c:v>Gasolina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48B8-46CC-B7D0-17C120F0DD4A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9050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8B8-46CC-B7D0-17C120F0DD4A}"/>
              </c:ext>
            </c:extLst>
          </c:dPt>
          <c:dLbls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1"/>
            <c:showVal val="0"/>
            <c:showCatName val="0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(Gasolina!$A$4,Gasolina!$A$11)</c:f>
              <c:strCache>
                <c:ptCount val="2"/>
                <c:pt idx="0">
                  <c:v>JoseMari</c:v>
                </c:pt>
                <c:pt idx="1">
                  <c:v>MariCarmen</c:v>
                </c:pt>
              </c:strCache>
            </c:strRef>
          </c:cat>
          <c:val>
            <c:numRef>
              <c:f>(Gasolina!$N$8,Gasolina!$N$15)</c:f>
              <c:numCache>
                <c:formatCode>General</c:formatCode>
                <c:ptCount val="2"/>
                <c:pt idx="0">
                  <c:v>1509</c:v>
                </c:pt>
                <c:pt idx="1">
                  <c:v>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8B8-46CC-B7D0-17C120F0DD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1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Gastos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3934272227770937E-2"/>
          <c:y val="0.111470180810732"/>
          <c:w val="0.9416442266250642"/>
          <c:h val="0.77254994167395741"/>
        </c:manualLayout>
      </c:layout>
      <c:lineChart>
        <c:grouping val="standard"/>
        <c:varyColors val="0"/>
        <c:ser>
          <c:idx val="0"/>
          <c:order val="0"/>
          <c:tx>
            <c:strRef>
              <c:f>Alimentación!$B$1:$M$1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[1]Alimentación!$B$1:$M$1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Alimentación!$B$99:$M$99</c:f>
              <c:numCache>
                <c:formatCode>0.00</c:formatCode>
                <c:ptCount val="1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68-4205-A071-EC4C4176FF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1922816"/>
        <c:axId val="261796352"/>
      </c:lineChart>
      <c:catAx>
        <c:axId val="2619228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61796352"/>
        <c:crosses val="autoZero"/>
        <c:auto val="1"/>
        <c:lblAlgn val="ctr"/>
        <c:lblOffset val="100"/>
        <c:noMultiLvlLbl val="0"/>
      </c:catAx>
      <c:valAx>
        <c:axId val="261796352"/>
        <c:scaling>
          <c:orientation val="minMax"/>
        </c:scaling>
        <c:delete val="0"/>
        <c:axPos val="l"/>
        <c:numFmt formatCode="0.00" sourceLinked="1"/>
        <c:majorTickMark val="out"/>
        <c:minorTickMark val="none"/>
        <c:tickLblPos val="nextTo"/>
        <c:crossAx val="2619228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v>Peso 2020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Ref>
              <c:f>Peso!$B$2:$B$105</c:f>
              <c:numCache>
                <c:formatCode>General</c:formatCode>
                <c:ptCount val="10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E6-409D-A322-CF698F5BB8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1925376"/>
        <c:axId val="261798080"/>
      </c:lineChart>
      <c:catAx>
        <c:axId val="2619253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61798080"/>
        <c:crossesAt val="78.5"/>
        <c:auto val="1"/>
        <c:lblAlgn val="ctr"/>
        <c:lblOffset val="100"/>
        <c:noMultiLvlLbl val="1"/>
      </c:catAx>
      <c:valAx>
        <c:axId val="261798080"/>
        <c:scaling>
          <c:orientation val="minMax"/>
          <c:max val="88"/>
          <c:min val="7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61925376"/>
        <c:crosses val="autoZero"/>
        <c:crossBetween val="between"/>
      </c:valAx>
      <c:spPr>
        <a:solidFill>
          <a:schemeClr val="tx1">
            <a:lumMod val="75000"/>
            <a:lumOff val="2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tx1">
        <a:lumMod val="75000"/>
        <a:lumOff val="25000"/>
      </a:schemeClr>
    </a:solidFill>
    <a:ln w="9525" cap="flat" cmpd="sng" algn="ctr">
      <a:solidFill>
        <a:srgbClr val="FF3399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[Casa2020beta2 - copia.xlsx]Gráfico general!TablaDinámica2</c:name>
    <c:fmtId val="5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0000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rgbClr val="FFFF00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'Gráfico general'!$B$1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861-4025-8E1E-2C3078878C2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861-4025-8E1E-2C3078878C2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861-4025-8E1E-2C3078878C2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861-4025-8E1E-2C3078878C28}"/>
              </c:ext>
            </c:extLst>
          </c:dPt>
          <c:dPt>
            <c:idx val="4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86C-42D8-8702-130F793E689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861-4025-8E1E-2C3078878C2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861-4025-8E1E-2C3078878C28}"/>
              </c:ext>
            </c:extLst>
          </c:dPt>
          <c:dPt>
            <c:idx val="7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086C-42D8-8702-130F793E689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2861-4025-8E1E-2C3078878C2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2861-4025-8E1E-2C3078878C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'Gráfico general'!$A$2:$A$12</c:f>
              <c:strCache>
                <c:ptCount val="10"/>
                <c:pt idx="0">
                  <c:v>Alimentación</c:v>
                </c:pt>
                <c:pt idx="1">
                  <c:v>Bebida</c:v>
                </c:pt>
                <c:pt idx="2">
                  <c:v>Comida</c:v>
                </c:pt>
                <c:pt idx="3">
                  <c:v>Compras</c:v>
                </c:pt>
                <c:pt idx="4">
                  <c:v>GastosCasa</c:v>
                </c:pt>
                <c:pt idx="5">
                  <c:v>JoseMari</c:v>
                </c:pt>
                <c:pt idx="6">
                  <c:v>Lucas</c:v>
                </c:pt>
                <c:pt idx="7">
                  <c:v>MariCarmen</c:v>
                </c:pt>
                <c:pt idx="8">
                  <c:v>Recibos</c:v>
                </c:pt>
                <c:pt idx="9">
                  <c:v>Viajes</c:v>
                </c:pt>
              </c:strCache>
            </c:strRef>
          </c:cat>
          <c:val>
            <c:numRef>
              <c:f>'Gráfico general'!$B$2:$B$12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6C-42D8-8702-130F793E689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[Casa2020beta2 - copia.xlsx]Graf. Alimentación!TablaDinámica3</c:name>
    <c:fmtId val="4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bestFit"/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0000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rgbClr val="FF3399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rgbClr val="00B050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rgbClr val="00B0F0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rgbClr val="FFFF00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6">
              <a:lumMod val="7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2"/>
        <c:spPr>
          <a:solidFill>
            <a:srgbClr val="FFC000"/>
          </a:solidFill>
          <a:ln w="19050">
            <a:solidFill>
              <a:schemeClr val="lt1"/>
            </a:solidFill>
          </a:ln>
          <a:effectLst/>
        </c:spPr>
      </c:pivotFmt>
      <c:pivotFmt>
        <c:idx val="1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'Graf. Alimentación'!$B$1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17E-49B6-AA49-FF8DDA35EF8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17E-49B6-AA49-FF8DDA35EF8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17E-49B6-AA49-FF8DDA35EF87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8E7-458E-B177-6CD14A67B73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17E-49B6-AA49-FF8DDA35EF8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17E-49B6-AA49-FF8DDA35EF87}"/>
              </c:ext>
            </c:extLst>
          </c:dPt>
          <c:dPt>
            <c:idx val="6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17E-49B6-AA49-FF8DDA35EF87}"/>
              </c:ext>
            </c:extLst>
          </c:dPt>
          <c:dPt>
            <c:idx val="7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38E7-458E-B177-6CD14A67B73A}"/>
              </c:ext>
            </c:extLst>
          </c:dPt>
          <c:dPt>
            <c:idx val="8"/>
            <c:bubble3D val="0"/>
            <c:spPr>
              <a:solidFill>
                <a:srgbClr val="FF339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38E7-458E-B177-6CD14A67B73A}"/>
              </c:ext>
            </c:extLst>
          </c:dPt>
          <c:dPt>
            <c:idx val="9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8E7-458E-B177-6CD14A67B73A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917E-49B6-AA49-FF8DDA35EF87}"/>
              </c:ext>
            </c:extLst>
          </c:dPt>
          <c:dPt>
            <c:idx val="11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38E7-458E-B177-6CD14A67B73A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917E-49B6-AA49-FF8DDA35EF87}"/>
              </c:ext>
            </c:extLst>
          </c:dPt>
          <c:dPt>
            <c:idx val="13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8E7-458E-B177-6CD14A67B73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'Graf. Alimentación'!$A$2:$A$16</c:f>
              <c:strCache>
                <c:ptCount val="14"/>
                <c:pt idx="0">
                  <c:v>Aliños</c:v>
                </c:pt>
                <c:pt idx="1">
                  <c:v>Aperitivos</c:v>
                </c:pt>
                <c:pt idx="2">
                  <c:v>Bebidas</c:v>
                </c:pt>
                <c:pt idx="3">
                  <c:v>Carne</c:v>
                </c:pt>
                <c:pt idx="4">
                  <c:v>Cereales</c:v>
                </c:pt>
                <c:pt idx="5">
                  <c:v>Charcutería</c:v>
                </c:pt>
                <c:pt idx="6">
                  <c:v>Conservas</c:v>
                </c:pt>
                <c:pt idx="7">
                  <c:v>Fastfood</c:v>
                </c:pt>
                <c:pt idx="8">
                  <c:v>Frutas</c:v>
                </c:pt>
                <c:pt idx="9">
                  <c:v>Lácteos</c:v>
                </c:pt>
                <c:pt idx="10">
                  <c:v>Pasta</c:v>
                </c:pt>
                <c:pt idx="11">
                  <c:v>Pescados</c:v>
                </c:pt>
                <c:pt idx="12">
                  <c:v>Postres</c:v>
                </c:pt>
                <c:pt idx="13">
                  <c:v>Verduras</c:v>
                </c:pt>
              </c:strCache>
            </c:strRef>
          </c:cat>
          <c:val>
            <c:numRef>
              <c:f>'Graf. Alimentación'!$B$2:$B$16</c:f>
              <c:numCache>
                <c:formatCode>0.00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E7-458E-B177-6CD14A67B7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'Gastos 2020'!$A$33</c:f>
              <c:strCache>
                <c:ptCount val="1"/>
                <c:pt idx="0">
                  <c:v>Transporte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E6D-4419-873A-A9E0E490FE4D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0E6D-4419-873A-A9E0E490FE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115-49EA-84E1-3CDC78C5525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('Gastos 2020'!$A$34,'Gastos 2020'!$A$39,'Gastos 2020'!$A$44)</c:f>
              <c:strCache>
                <c:ptCount val="3"/>
                <c:pt idx="0">
                  <c:v>JoseMari</c:v>
                </c:pt>
                <c:pt idx="1">
                  <c:v>MariCarmen</c:v>
                </c:pt>
                <c:pt idx="2">
                  <c:v>OtrosTrans</c:v>
                </c:pt>
              </c:strCache>
            </c:strRef>
          </c:cat>
          <c:val>
            <c:numRef>
              <c:f>('Gastos 2020'!$N$34,'Gastos 2020'!$N$39,'Gastos 2020'!$N$44)</c:f>
              <c:numCache>
                <c:formatCode>0.00_ ;[Red]\-0.00\ 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6D-4419-873A-A9E0E490FE4D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'Gastos 2020'!$A$21</c:f>
              <c:strCache>
                <c:ptCount val="1"/>
                <c:pt idx="0">
                  <c:v>Lucas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B64-4183-930F-61B608AB15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B64-4183-930F-61B608AB15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B64-4183-930F-61B608AB15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B64-4183-930F-61B608AB15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B64-4183-930F-61B608AB152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'Gastos 2020'!$A$22:$A$26</c:f>
              <c:strCache>
                <c:ptCount val="5"/>
                <c:pt idx="0">
                  <c:v>Complementos</c:v>
                </c:pt>
                <c:pt idx="1">
                  <c:v>Chucherías</c:v>
                </c:pt>
                <c:pt idx="2">
                  <c:v>Piensos</c:v>
                </c:pt>
                <c:pt idx="3">
                  <c:v>Pollo</c:v>
                </c:pt>
                <c:pt idx="4">
                  <c:v>Veterinario</c:v>
                </c:pt>
              </c:strCache>
            </c:strRef>
          </c:cat>
          <c:val>
            <c:numRef>
              <c:f>'Gastos 2020'!$N$22:$N$26</c:f>
              <c:numCache>
                <c:formatCode>0.00_ ;[Red]\-0.00\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95-47D8-9AA0-47DC1401A2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'Gastos 2020'!$A$52</c:f>
              <c:strCache>
                <c:ptCount val="1"/>
                <c:pt idx="0">
                  <c:v>Bebida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DA9-41D9-BA01-C48861F4AD9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DA9-41D9-BA01-C48861F4AD9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DA9-41D9-BA01-C48861F4AD9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DA9-41D9-BA01-C48861F4AD9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DA9-41D9-BA01-C48861F4AD9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'Gastos 2020'!$A$53:$A$57</c:f>
              <c:strCache>
                <c:ptCount val="5"/>
                <c:pt idx="0">
                  <c:v>Alcalá</c:v>
                </c:pt>
                <c:pt idx="1">
                  <c:v>Cerceda</c:v>
                </c:pt>
                <c:pt idx="2">
                  <c:v>Madrid</c:v>
                </c:pt>
                <c:pt idx="3">
                  <c:v>Pozuelo</c:v>
                </c:pt>
                <c:pt idx="4">
                  <c:v>Otros</c:v>
                </c:pt>
              </c:strCache>
            </c:strRef>
          </c:cat>
          <c:val>
            <c:numRef>
              <c:f>'Gastos 2020'!$N$53:$N$57</c:f>
              <c:numCache>
                <c:formatCode>0.00_ ;[Red]\-0.00\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56-44B0-8C8B-CA23D158B6AD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'Gastos 2020'!$A$58</c:f>
              <c:strCache>
                <c:ptCount val="1"/>
                <c:pt idx="0">
                  <c:v>Comida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3DA-465B-BF3F-5BEB100EFD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3DA-465B-BF3F-5BEB100EFD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3DA-465B-BF3F-5BEB100EFD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3DA-465B-BF3F-5BEB100EFD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3DA-465B-BF3F-5BEB100EFD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3DA-465B-BF3F-5BEB100EFD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3DA-465B-BF3F-5BEB100EFD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63DA-465B-BF3F-5BEB100EFD5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'Gastos 2020'!$A$59:$A$63</c:f>
              <c:strCache>
                <c:ptCount val="5"/>
                <c:pt idx="0">
                  <c:v>Alcalá</c:v>
                </c:pt>
                <c:pt idx="1">
                  <c:v>Cerceda</c:v>
                </c:pt>
                <c:pt idx="2">
                  <c:v>Madrid</c:v>
                </c:pt>
                <c:pt idx="3">
                  <c:v>Pozuelo</c:v>
                </c:pt>
                <c:pt idx="4">
                  <c:v>Otros</c:v>
                </c:pt>
              </c:strCache>
            </c:strRef>
          </c:cat>
          <c:val>
            <c:numRef>
              <c:f>'Gastos 2020'!$N$59:$N$63</c:f>
              <c:numCache>
                <c:formatCode>0.00_ ;[Red]\-0.00\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FD-49FC-82E6-9B2A5C6B737F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'Gastos 2020'!$A$3</c:f>
              <c:strCache>
                <c:ptCount val="1"/>
                <c:pt idx="0">
                  <c:v>Alimentación</c:v>
                </c:pt>
              </c:strCache>
            </c:strRef>
          </c:tx>
          <c:dPt>
            <c:idx val="0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3DE-4AB5-B952-35134407F91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3DE-4AB5-B952-35134407F914}"/>
              </c:ext>
            </c:extLst>
          </c:dPt>
          <c:dPt>
            <c:idx val="2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3DE-4AB5-B952-35134407F91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3DE-4AB5-B952-35134407F91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3DE-4AB5-B952-35134407F91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3DE-4AB5-B952-35134407F914}"/>
              </c:ext>
            </c:extLst>
          </c:dPt>
          <c:dPt>
            <c:idx val="6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3DE-4AB5-B952-35134407F914}"/>
              </c:ext>
            </c:extLst>
          </c:dPt>
          <c:dPt>
            <c:idx val="7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3DE-4AB5-B952-35134407F91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73DE-4AB5-B952-35134407F914}"/>
              </c:ext>
            </c:extLst>
          </c:dPt>
          <c:dPt>
            <c:idx val="9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73DE-4AB5-B952-35134407F91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'Gastos 2020'!$A$4:$A$13</c:f>
              <c:strCache>
                <c:ptCount val="10"/>
                <c:pt idx="0">
                  <c:v>Ahorra Más</c:v>
                </c:pt>
                <c:pt idx="1">
                  <c:v>Aldi</c:v>
                </c:pt>
                <c:pt idx="2">
                  <c:v>Baratas</c:v>
                </c:pt>
                <c:pt idx="3">
                  <c:v>Carrefour</c:v>
                </c:pt>
                <c:pt idx="4">
                  <c:v>Chino</c:v>
                </c:pt>
                <c:pt idx="5">
                  <c:v>Mercadillo</c:v>
                </c:pt>
                <c:pt idx="6">
                  <c:v>Mercadona</c:v>
                </c:pt>
                <c:pt idx="7">
                  <c:v>Shell</c:v>
                </c:pt>
                <c:pt idx="8">
                  <c:v>Valentín</c:v>
                </c:pt>
                <c:pt idx="9">
                  <c:v>Otros</c:v>
                </c:pt>
              </c:strCache>
            </c:strRef>
          </c:cat>
          <c:val>
            <c:numRef>
              <c:f>'Gastos 2020'!$N$4:$N$13</c:f>
              <c:numCache>
                <c:formatCode>0.00_ ;[Red]\-0.00\ 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67-4A40-BC5E-C30A15A2402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'Gastos 2020'!$A$64</c:f>
              <c:strCache>
                <c:ptCount val="1"/>
                <c:pt idx="0">
                  <c:v>Compras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4F5-4EC8-ADA9-80ADAAC99BCB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4F5-4EC8-ADA9-80ADAAC99BCB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4F5-4EC8-ADA9-80ADAAC99BCB}"/>
              </c:ext>
            </c:extLst>
          </c:dPt>
          <c:dPt>
            <c:idx val="3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4F5-4EC8-ADA9-80ADAAC99BCB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4F5-4EC8-ADA9-80ADAAC99BCB}"/>
              </c:ext>
            </c:extLst>
          </c:dPt>
          <c:dPt>
            <c:idx val="5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4F5-4EC8-ADA9-80ADAAC99BCB}"/>
              </c:ext>
            </c:extLst>
          </c:dPt>
          <c:dPt>
            <c:idx val="6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4F5-4EC8-ADA9-80ADAAC99BCB}"/>
              </c:ext>
            </c:extLst>
          </c:dPt>
          <c:dPt>
            <c:idx val="7"/>
            <c:bubble3D val="0"/>
            <c:spPr>
              <a:solidFill>
                <a:srgbClr val="66FF3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4F5-4EC8-ADA9-80ADAAC99BCB}"/>
              </c:ext>
            </c:extLst>
          </c:dPt>
          <c:dPt>
            <c:idx val="8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A4F5-4EC8-ADA9-80ADAAC99BCB}"/>
              </c:ext>
            </c:extLst>
          </c:dPt>
          <c:dPt>
            <c:idx val="9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A4F5-4EC8-ADA9-80ADAAC99BCB}"/>
              </c:ext>
            </c:extLst>
          </c:dPt>
          <c:dPt>
            <c:idx val="10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9FD4-4936-BEF7-550CA7FDC01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'Gastos 2020'!$A$65:$A$75</c:f>
              <c:strCache>
                <c:ptCount val="11"/>
                <c:pt idx="0">
                  <c:v>Calzado</c:v>
                </c:pt>
                <c:pt idx="1">
                  <c:v>Correos</c:v>
                </c:pt>
                <c:pt idx="2">
                  <c:v>Deporte</c:v>
                </c:pt>
                <c:pt idx="3">
                  <c:v>Entretenimiento</c:v>
                </c:pt>
                <c:pt idx="4">
                  <c:v>Formación</c:v>
                </c:pt>
                <c:pt idx="5">
                  <c:v>Hobbies</c:v>
                </c:pt>
                <c:pt idx="6">
                  <c:v>Loterías</c:v>
                </c:pt>
                <c:pt idx="7">
                  <c:v>Regalos</c:v>
                </c:pt>
                <c:pt idx="8">
                  <c:v>Ropa</c:v>
                </c:pt>
                <c:pt idx="9">
                  <c:v>Tecnología</c:v>
                </c:pt>
                <c:pt idx="10">
                  <c:v>Otros</c:v>
                </c:pt>
              </c:strCache>
            </c:strRef>
          </c:cat>
          <c:val>
            <c:numRef>
              <c:f>'Gastos 2020'!$N$65:$N$75</c:f>
              <c:numCache>
                <c:formatCode>0.00_ ;[Red]\-0.00\ 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39-4A65-B669-1ACF5140A2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'Gastos 2020'!$A$94</c:f>
              <c:strCache>
                <c:ptCount val="1"/>
                <c:pt idx="0">
                  <c:v>Ingresos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489-49F3-9A18-84CDB4B1DE9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489-49F3-9A18-84CDB4B1DE9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489-49F3-9A18-84CDB4B1DE9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489-49F3-9A18-84CDB4B1DE9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489-49F3-9A18-84CDB4B1DE9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489-49F3-9A18-84CDB4B1DE9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'Gastos 2020'!$A$95:$A$100</c:f>
              <c:strCache>
                <c:ptCount val="6"/>
                <c:pt idx="0">
                  <c:v>Devoluciones</c:v>
                </c:pt>
                <c:pt idx="1">
                  <c:v>INEM</c:v>
                </c:pt>
                <c:pt idx="2">
                  <c:v>Intereses</c:v>
                </c:pt>
                <c:pt idx="3">
                  <c:v>Nómina</c:v>
                </c:pt>
                <c:pt idx="4">
                  <c:v>Ventas</c:v>
                </c:pt>
                <c:pt idx="5">
                  <c:v>Otros</c:v>
                </c:pt>
              </c:strCache>
            </c:strRef>
          </c:cat>
          <c:val>
            <c:numRef>
              <c:f>'Gastos 2020'!$N$95:$N$100</c:f>
              <c:numCache>
                <c:formatCode>0.00_ ;[Red]\-0.00\ 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88-4609-8E1D-4A78DD4F1DA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'Gastos 2020'!$A$76</c:f>
              <c:strCache>
                <c:ptCount val="1"/>
                <c:pt idx="0">
                  <c:v>Viajes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629-4980-844E-AF011E95603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629-4980-844E-AF011E95603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629-4980-844E-AF011E95603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629-4980-844E-AF011E95603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629-4980-844E-AF011E95603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629-4980-844E-AF011E95603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629-4980-844E-AF011E95603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629-4980-844E-AF011E956031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5629-4980-844E-AF011E956031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5629-4980-844E-AF011E956031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5629-4980-844E-AF011E956031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5629-4980-844E-AF011E956031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5629-4980-844E-AF011E956031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5629-4980-844E-AF011E95603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'Gastos 2020'!$A$77:$A$90</c:f>
              <c:strCache>
                <c:ptCount val="14"/>
                <c:pt idx="0">
                  <c:v>Aduanas</c:v>
                </c:pt>
                <c:pt idx="1">
                  <c:v>Alojamiento</c:v>
                </c:pt>
                <c:pt idx="2">
                  <c:v>Alojamiento Lucas</c:v>
                </c:pt>
                <c:pt idx="3">
                  <c:v>Alquiler de coche</c:v>
                </c:pt>
                <c:pt idx="4">
                  <c:v>Aviones</c:v>
                </c:pt>
                <c:pt idx="5">
                  <c:v>Comida</c:v>
                </c:pt>
                <c:pt idx="6">
                  <c:v>Compras</c:v>
                </c:pt>
                <c:pt idx="7">
                  <c:v>Eventos</c:v>
                </c:pt>
                <c:pt idx="8">
                  <c:v>Gasolina</c:v>
                </c:pt>
                <c:pt idx="9">
                  <c:v>Parking y peajes</c:v>
                </c:pt>
                <c:pt idx="10">
                  <c:v>Regalos</c:v>
                </c:pt>
                <c:pt idx="11">
                  <c:v>Tarjeta de crédito</c:v>
                </c:pt>
                <c:pt idx="12">
                  <c:v>Transporte público</c:v>
                </c:pt>
                <c:pt idx="13">
                  <c:v>Otros</c:v>
                </c:pt>
              </c:strCache>
            </c:strRef>
          </c:cat>
          <c:val>
            <c:numRef>
              <c:f>'Gastos 2020'!$N$77:$N$90</c:f>
              <c:numCache>
                <c:formatCode>0.00_ ;[Red]\-0.00\ 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25-4054-9234-5FCF666D2AED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/>
              <a:t>Gastos - ingresos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FF0000"/>
            </a:solidFill>
          </c:spPr>
          <c:dPt>
            <c:idx val="0"/>
            <c:bubble3D val="0"/>
            <c:spPr>
              <a:solidFill>
                <a:srgbClr val="66FF33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658D-42F5-978B-143BEE43350B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A954-411D-A38A-FCB614B5F4E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lt1">
                      <a:lumMod val="95000"/>
                      <a:alpha val="54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Anual!$N$3:$N$4</c:f>
              <c:numCache>
                <c:formatCode>"€"#,##0.00_);[Red]\("€"#,##0.00\)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53-440E-830C-306F2DF5D5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extLst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/>
              <a:t>Ingresos y gastos</a:t>
            </a:r>
          </a:p>
        </c:rich>
      </c:tx>
      <c:layout>
        <c:manualLayout>
          <c:xMode val="edge"/>
          <c:yMode val="edge"/>
          <c:x val="0.43890887290167868"/>
          <c:y val="3.574620196604110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483704375082611E-2"/>
          <c:y val="6.1090259159964251E-2"/>
          <c:w val="0.94197350780792688"/>
          <c:h val="0.855984744534279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Anual!$A$3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rgbClr val="66FF33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Anual!$B$2:$N$2</c15:sqref>
                  </c15:fullRef>
                </c:ext>
              </c:extLst>
              <c:f>Anual!$B$2:$M$2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Anual!$B$3:$N$3</c15:sqref>
                  </c15:fullRef>
                </c:ext>
              </c:extLst>
              <c:f>Anual!$B$3:$M$3</c:f>
              <c:numCache>
                <c:formatCode>"€"#,##0.00_);[Red]\("€"#,##0.00\)</c:formatCode>
                <c:ptCount val="1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03-4AA7-A04C-30C914DEC186}"/>
            </c:ext>
          </c:extLst>
        </c:ser>
        <c:ser>
          <c:idx val="1"/>
          <c:order val="1"/>
          <c:tx>
            <c:strRef>
              <c:f>Anual!$A$4</c:f>
              <c:strCache>
                <c:ptCount val="1"/>
                <c:pt idx="0">
                  <c:v>Gastos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Anual!$B$2:$N$2</c15:sqref>
                  </c15:fullRef>
                </c:ext>
              </c:extLst>
              <c:f>Anual!$B$2:$M$2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Anual!$B$4:$N$4</c15:sqref>
                  </c15:fullRef>
                </c:ext>
              </c:extLst>
              <c:f>Anual!$B$4:$M$4</c:f>
              <c:numCache>
                <c:formatCode>"€"#,##0.00_);[Red]\("€"#,##0.00\)</c:formatCode>
                <c:ptCount val="1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03-4AA7-A04C-30C914DEC186}"/>
            </c:ext>
          </c:extLst>
        </c:ser>
        <c:ser>
          <c:idx val="2"/>
          <c:order val="2"/>
          <c:tx>
            <c:strRef>
              <c:f>Anual!$A$5</c:f>
              <c:strCache>
                <c:ptCount val="1"/>
                <c:pt idx="0">
                  <c:v>Saldo mes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Anual!$B$2:$N$2</c15:sqref>
                  </c15:fullRef>
                </c:ext>
              </c:extLst>
              <c:f>Anual!$B$2:$M$2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Anual!$B$5:$N$5</c15:sqref>
                  </c15:fullRef>
                </c:ext>
              </c:extLst>
              <c:f>Anual!$B$5:$M$5</c:f>
              <c:numCache>
                <c:formatCode>"€"#,##0.00_);[Red]\("€"#,##0.00\)</c:formatCode>
                <c:ptCount val="1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03-4AA7-A04C-30C914DEC1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37752760"/>
        <c:axId val="737749480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Anual!$A$6</c15:sqref>
                        </c15:formulaRef>
                      </c:ext>
                    </c:extLst>
                    <c:strCache>
                      <c:ptCount val="1"/>
                      <c:pt idx="0">
                        <c:v>Balance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4">
                          <a:shade val="51000"/>
                          <a:satMod val="130000"/>
                        </a:schemeClr>
                      </a:gs>
                      <a:gs pos="80000">
                        <a:schemeClr val="accent4">
                          <a:shade val="93000"/>
                          <a:satMod val="130000"/>
                        </a:schemeClr>
                      </a:gs>
                      <a:gs pos="100000">
                        <a:schemeClr val="accent4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  <a:scene3d>
                    <a:camera prst="orthographicFront">
                      <a:rot lat="0" lon="0" rev="0"/>
                    </a:camera>
                    <a:lightRig rig="threePt" dir="t">
                      <a:rot lat="0" lon="0" rev="1200000"/>
                    </a:lightRig>
                  </a:scene3d>
                  <a:sp3d>
                    <a:bevelT w="63500" h="25400"/>
                  </a:sp3d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Anual!$B$2:$N$2</c15:sqref>
                        </c15:fullRef>
                        <c15:formulaRef>
                          <c15:sqref>Anual!$B$2:$M$2</c15:sqref>
                        </c15:formulaRef>
                      </c:ext>
                    </c:extLst>
                    <c:strCache>
                      <c:ptCount val="12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  <c:pt idx="6">
                        <c:v>Julio</c:v>
                      </c:pt>
                      <c:pt idx="7">
                        <c:v>Agosto</c:v>
                      </c:pt>
                      <c:pt idx="8">
                        <c:v>Septiembre</c:v>
                      </c:pt>
                      <c:pt idx="9">
                        <c:v>Octubre</c:v>
                      </c:pt>
                      <c:pt idx="10">
                        <c:v>Noviembre</c:v>
                      </c:pt>
                      <c:pt idx="11">
                        <c:v>Diciembre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Anual!$B$6:$N$6</c15:sqref>
                        </c15:fullRef>
                        <c15:formulaRef>
                          <c15:sqref>Anual!$B$6:$M$6</c15:sqref>
                        </c15:formulaRef>
                      </c:ext>
                    </c:extLst>
                    <c:numCache>
                      <c:formatCode>"€"#,##0.00_);[Red]\("€"#,##0.00\)</c:formatCode>
                      <c:ptCount val="12"/>
                      <c:pt idx="0">
                        <c:v>0</c:v>
                      </c:pt>
                      <c:pt idx="1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EB03-4AA7-A04C-30C914DEC186}"/>
                  </c:ext>
                </c:extLst>
              </c15:ser>
            </c15:filteredBarSeries>
          </c:ext>
        </c:extLst>
      </c:barChart>
      <c:catAx>
        <c:axId val="737752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37749480"/>
        <c:crosses val="autoZero"/>
        <c:auto val="1"/>
        <c:lblAlgn val="ctr"/>
        <c:lblOffset val="100"/>
        <c:noMultiLvlLbl val="0"/>
      </c:catAx>
      <c:valAx>
        <c:axId val="737749480"/>
        <c:scaling>
          <c:orientation val="minMax"/>
        </c:scaling>
        <c:delete val="0"/>
        <c:axPos val="l"/>
        <c:numFmt formatCode="&quot;€&quot;#,##0.00_);[Red]\(&quot;€&quot;#,##0.0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37752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3"/>
          <c:order val="0"/>
          <c:tx>
            <c:v>Balance 2017</c:v>
          </c:tx>
          <c:spPr>
            <a:ln w="34925" cap="rnd">
              <a:solidFill>
                <a:srgbClr val="FF0000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Anual!$B$2:$M$2</c15:sqref>
                  </c15:fullRef>
                </c:ext>
              </c:extLst>
              <c:f>Anual!$B$2:$M$2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[1]Anual!$B$50:$M$50</c15:sqref>
                  </c15:fullRef>
                </c:ext>
              </c:extLst>
              <c:f>[1]Anual!$B$50:$M$50</c:f>
              <c:numCache>
                <c:formatCode>General</c:formatCode>
                <c:ptCount val="12"/>
                <c:pt idx="0">
                  <c:v>153.86999999999989</c:v>
                </c:pt>
                <c:pt idx="1">
                  <c:v>132.17999999999984</c:v>
                </c:pt>
                <c:pt idx="2">
                  <c:v>537.51999999999975</c:v>
                </c:pt>
                <c:pt idx="3">
                  <c:v>-277.32000000000039</c:v>
                </c:pt>
                <c:pt idx="4">
                  <c:v>-33.529999999999973</c:v>
                </c:pt>
                <c:pt idx="5">
                  <c:v>182.76</c:v>
                </c:pt>
                <c:pt idx="6">
                  <c:v>1920.05</c:v>
                </c:pt>
                <c:pt idx="7">
                  <c:v>2012.2699999999995</c:v>
                </c:pt>
                <c:pt idx="8">
                  <c:v>1418.859999999999</c:v>
                </c:pt>
                <c:pt idx="9">
                  <c:v>162.65999999999849</c:v>
                </c:pt>
                <c:pt idx="10">
                  <c:v>47.43999999999869</c:v>
                </c:pt>
                <c:pt idx="11">
                  <c:v>1933.7099999999991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39-45CD-8B6B-0491C5B64670}"/>
            </c:ext>
          </c:extLst>
        </c:ser>
        <c:ser>
          <c:idx val="1"/>
          <c:order val="1"/>
          <c:tx>
            <c:v>Balance 2018</c:v>
          </c:tx>
          <c:spPr>
            <a:ln w="34925" cap="rnd">
              <a:solidFill>
                <a:srgbClr val="FFFF00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Anual!$B$2:$M$2</c15:sqref>
                  </c15:fullRef>
                </c:ext>
              </c:extLst>
              <c:f>Anual!$B$2:$M$2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[1]Anual!$B$6:$M$6</c15:sqref>
                  </c15:fullRef>
                </c:ext>
              </c:extLst>
              <c:f>[1]Anual!$B$6:$M$6</c:f>
              <c:numCache>
                <c:formatCode>General</c:formatCode>
                <c:ptCount val="12"/>
                <c:pt idx="0">
                  <c:v>-0.80999999999994543</c:v>
                </c:pt>
                <c:pt idx="1">
                  <c:v>-141.04999999999995</c:v>
                </c:pt>
                <c:pt idx="2">
                  <c:v>-168.29999999999995</c:v>
                </c:pt>
                <c:pt idx="3">
                  <c:v>-836.69</c:v>
                </c:pt>
                <c:pt idx="4">
                  <c:v>-1053.54</c:v>
                </c:pt>
                <c:pt idx="5">
                  <c:v>-1126.0400000000002</c:v>
                </c:pt>
                <c:pt idx="6">
                  <c:v>889.29999999999973</c:v>
                </c:pt>
                <c:pt idx="7">
                  <c:v>-1128.4200000000003</c:v>
                </c:pt>
                <c:pt idx="8">
                  <c:v>-4986.2100000000009</c:v>
                </c:pt>
                <c:pt idx="9">
                  <c:v>-5249.9800000000014</c:v>
                </c:pt>
                <c:pt idx="10">
                  <c:v>-2075.1200000000017</c:v>
                </c:pt>
                <c:pt idx="11">
                  <c:v>-1402.3800000000019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39-45CD-8B6B-0491C5B64670}"/>
            </c:ext>
          </c:extLst>
        </c:ser>
        <c:ser>
          <c:idx val="5"/>
          <c:order val="2"/>
          <c:tx>
            <c:v>Balance 2019</c:v>
          </c:tx>
          <c:spPr>
            <a:ln w="34925" cap="rnd">
              <a:solidFill>
                <a:srgbClr val="00B050"/>
              </a:solidFill>
              <a:miter lim="800000"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Anual!$B$2:$M$2</c15:sqref>
                  </c15:fullRef>
                </c:ext>
              </c:extLst>
              <c:f>Anual!$B$2:$M$2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[1]Anual!$A$12:$M$12</c15:sqref>
                  </c15:fullRef>
                </c:ext>
              </c:extLst>
              <c:f>[1]Anual!$A$12:$L$12</c:f>
              <c:numCache>
                <c:formatCode>General</c:formatCode>
                <c:ptCount val="12"/>
                <c:pt idx="0">
                  <c:v>0</c:v>
                </c:pt>
                <c:pt idx="1">
                  <c:v>-1266.52</c:v>
                </c:pt>
                <c:pt idx="2">
                  <c:v>-1265.76</c:v>
                </c:pt>
                <c:pt idx="3">
                  <c:v>-1179.0700000000004</c:v>
                </c:pt>
                <c:pt idx="4">
                  <c:v>-1434.7900000000006</c:v>
                </c:pt>
                <c:pt idx="5">
                  <c:v>-1876.9300000000007</c:v>
                </c:pt>
                <c:pt idx="6">
                  <c:v>-1778.2000000000007</c:v>
                </c:pt>
                <c:pt idx="7">
                  <c:v>-2194.2500000000005</c:v>
                </c:pt>
                <c:pt idx="8">
                  <c:v>-3344.9300000000007</c:v>
                </c:pt>
                <c:pt idx="9">
                  <c:v>-4462.3000000000011</c:v>
                </c:pt>
                <c:pt idx="10">
                  <c:v>-5236.4700000000012</c:v>
                </c:pt>
                <c:pt idx="11">
                  <c:v>-5991.0700000000015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139-45CD-8B6B-0491C5B64670}"/>
            </c:ext>
          </c:extLst>
        </c:ser>
        <c:ser>
          <c:idx val="0"/>
          <c:order val="3"/>
          <c:tx>
            <c:v>Balance 2020</c:v>
          </c:tx>
          <c:spPr>
            <a:ln w="34925" cap="rnd">
              <a:solidFill>
                <a:schemeClr val="bg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Anual!$B$2:$M$2</c15:sqref>
                  </c15:fullRef>
                </c:ext>
              </c:extLst>
              <c:f>Anual!$B$2:$M$2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Anual!$B$6:$M$6</c15:sqref>
                  </c15:fullRef>
                </c:ext>
              </c:extLst>
              <c:f>Anual!$B$6:$M$6</c:f>
              <c:numCache>
                <c:formatCode>"€"#,##0.00_);[Red]\("€"#,##0.00\)</c:formatCode>
                <c:ptCount val="1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139-45CD-8B6B-0491C5B64670}"/>
            </c:ext>
          </c:extLst>
        </c:ser>
        <c:ser>
          <c:idx val="2"/>
          <c:order val="4"/>
          <c:tx>
            <c:v>Saldo 2020</c:v>
          </c:tx>
          <c:spPr>
            <a:ln w="34925" cap="rnd">
              <a:solidFill>
                <a:srgbClr val="00B0F0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Anual!$B$2:$M$2</c15:sqref>
                  </c15:fullRef>
                </c:ext>
              </c:extLst>
              <c:f>Anual!$B$2:$M$2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Anual!$B$5:$M$5</c15:sqref>
                  </c15:fullRef>
                </c:ext>
              </c:extLst>
              <c:f>Anual!$B$5:$M$5</c:f>
              <c:numCache>
                <c:formatCode>"€"#,##0.00_);[Red]\("€"#,##0.00\)</c:formatCode>
                <c:ptCount val="1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139-45CD-8B6B-0491C5B64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4484864"/>
        <c:axId val="262929152"/>
      </c:lineChart>
      <c:catAx>
        <c:axId val="2644848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62929152"/>
        <c:crosses val="autoZero"/>
        <c:auto val="1"/>
        <c:lblAlgn val="ctr"/>
        <c:lblOffset val="100"/>
        <c:noMultiLvlLbl val="0"/>
      </c:catAx>
      <c:valAx>
        <c:axId val="2629291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64484864"/>
        <c:crossesAt val="1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095294190588381E-2"/>
          <c:y val="2.1908454382150569E-2"/>
          <c:w val="0.94352055242021782"/>
          <c:h val="0.8921722176764143"/>
        </c:manualLayout>
      </c:layout>
      <c:lineChart>
        <c:grouping val="standard"/>
        <c:varyColors val="0"/>
        <c:ser>
          <c:idx val="0"/>
          <c:order val="0"/>
          <c:tx>
            <c:strRef>
              <c:f>Total!$A$4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rgbClr val="66FF3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66FF33"/>
              </a:solidFill>
              <a:ln w="9525">
                <a:solidFill>
                  <a:srgbClr val="66FF33"/>
                </a:solidFill>
              </a:ln>
              <a:effectLst/>
            </c:spPr>
          </c:marker>
          <c:cat>
            <c:strRef>
              <c:f>[1]Total!$B$1:$M$1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Total!$B$4:$M$4</c:f>
              <c:numCache>
                <c:formatCode>0.00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A5-440C-97CB-903DCAD557BA}"/>
            </c:ext>
          </c:extLst>
        </c:ser>
        <c:ser>
          <c:idx val="2"/>
          <c:order val="1"/>
          <c:tx>
            <c:strRef>
              <c:f>Total!$A$2</c:f>
              <c:strCache>
                <c:ptCount val="1"/>
                <c:pt idx="0">
                  <c:v>Caja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strRef>
              <c:f>[1]Total!$B$1:$M$1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Total!$B$2:$M$2</c:f>
              <c:numCache>
                <c:formatCode>0.00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A5-440C-97CB-903DCAD557BA}"/>
            </c:ext>
          </c:extLst>
        </c:ser>
        <c:ser>
          <c:idx val="4"/>
          <c:order val="2"/>
          <c:tx>
            <c:strRef>
              <c:f>Total!$A$3</c:f>
              <c:strCache>
                <c:ptCount val="1"/>
                <c:pt idx="0">
                  <c:v>Cuenta EVO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chemeClr val="tx1">
                    <a:lumMod val="50000"/>
                    <a:lumOff val="50000"/>
                  </a:schemeClr>
                </a:solidFill>
                <a:ln w="9525">
                  <a:solidFill>
                    <a:schemeClr val="tx1">
                      <a:lumMod val="50000"/>
                      <a:lumOff val="50000"/>
                    </a:schemeClr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tx1">
                    <a:lumMod val="50000"/>
                    <a:lumOff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86A5-440C-97CB-903DCAD557BA}"/>
              </c:ext>
            </c:extLst>
          </c:dPt>
          <c:cat>
            <c:strRef>
              <c:f>[1]Total!$B$1:$M$1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Total!$B$3:$M$3</c:f>
              <c:numCache>
                <c:formatCode>0.00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A5-440C-97CB-903DCAD55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4531968"/>
        <c:axId val="264242304"/>
      </c:lineChart>
      <c:catAx>
        <c:axId val="264531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64242304"/>
        <c:crosses val="autoZero"/>
        <c:auto val="1"/>
        <c:lblAlgn val="ctr"/>
        <c:lblOffset val="100"/>
        <c:noMultiLvlLbl val="0"/>
      </c:catAx>
      <c:valAx>
        <c:axId val="264242304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64531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_xlchart.v1.2</cx:f>
      </cx:numDim>
    </cx:data>
  </cx:chartData>
  <cx:chart>
    <cx:plotArea>
      <cx:plotAreaRegion>
        <cx:series layoutId="treemap" uniqueId="{8DC482FE-3E70-436F-A9AC-C592BDCFD005}">
          <cx:tx>
            <cx:txData>
              <cx:f>_xlchart.v1.1</cx:f>
              <cx:v>Total</cx:v>
            </cx:txData>
          </cx:tx>
          <cx:dataPt idx="0">
            <cx:spPr>
              <a:solidFill>
                <a:srgbClr val="FF0000"/>
              </a:solidFill>
            </cx:spPr>
          </cx:dataPt>
          <cx:dataPt idx="1">
            <cx:spPr>
              <a:solidFill>
                <a:srgbClr val="00B050"/>
              </a:solidFill>
            </cx:spPr>
          </cx:dataPt>
          <cx:dataLabels>
            <cx:numFmt formatCode="#.##.00 €" sourceLinked="0"/>
            <cx:spPr>
              <a:solidFill>
                <a:srgbClr val="FFFF00"/>
              </a:solidFill>
            </cx:spPr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100" b="1" i="0" baseline="0"/>
                </a:pPr>
                <a:endParaRPr lang="es-ES" sz="1100" b="1" i="0" u="none" strike="noStrike" kern="1200" baseline="0">
                  <a:solidFill>
                    <a:sysClr val="windowText" lastClr="000000">
                      <a:lumMod val="75000"/>
                      <a:lumOff val="25000"/>
                    </a:sysClr>
                  </a:solidFill>
                  <a:latin typeface="Calibri" panose="020F0502020204030204"/>
                </a:endParaRPr>
              </a:p>
            </cx:txPr>
            <cx:visibility seriesName="0" categoryName="1" value="1"/>
            <cx:separator>
</cx:separator>
            <cx:dataLabel idx="0">
              <cx:spPr>
                <a:solidFill>
                  <a:srgbClr val="FFFF00"/>
                </a:solidFill>
              </cx:spPr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/>
                  </a:pPr>
                  <a:r>
                    <a:rPr lang="es-ES" sz="1100" b="1" i="0" u="none" strike="noStrike" kern="1200" baseline="0">
                      <a:solidFill>
                        <a:sysClr val="windowText" lastClr="000000">
                          <a:lumMod val="75000"/>
                          <a:lumOff val="25000"/>
                        </a:sysClr>
                      </a:solidFill>
                      <a:latin typeface="Calibri" panose="020F0502020204030204"/>
                    </a:rPr>
                    <a:t>Obligatorios
1866.73.00 €</a:t>
                  </a:r>
                </a:p>
              </cx:txPr>
            </cx:dataLabel>
            <cx:dataLabel idx="1">
              <cx:spPr>
                <a:solidFill>
                  <a:srgbClr val="FFFF00"/>
                </a:solidFill>
              </cx:spPr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/>
                  </a:pPr>
                  <a:r>
                    <a:rPr lang="es-ES" sz="1100" b="1" i="0" u="none" strike="noStrike" kern="1200" baseline="0">
                      <a:solidFill>
                        <a:sysClr val="windowText" lastClr="000000">
                          <a:lumMod val="75000"/>
                          <a:lumOff val="25000"/>
                        </a:sysClr>
                      </a:solidFill>
                      <a:latin typeface="Calibri" panose="020F0502020204030204"/>
                    </a:rPr>
                    <a:t>Ocio
130.32.00 €</a:t>
                  </a:r>
                </a:p>
              </cx:txPr>
            </cx:dataLabel>
          </cx:dataLabels>
          <cx:dataId val="0"/>
          <cx:layoutPr/>
        </cx:series>
      </cx:plotAreaRegion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14/relationships/chartEx" Target="../charts/chartEx1.xml"/><Relationship Id="rId1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7.xml"/><Relationship Id="rId3" Type="http://schemas.openxmlformats.org/officeDocument/2006/relationships/chart" Target="../charts/chart12.xml"/><Relationship Id="rId7" Type="http://schemas.openxmlformats.org/officeDocument/2006/relationships/chart" Target="../charts/chart16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5" Type="http://schemas.openxmlformats.org/officeDocument/2006/relationships/chart" Target="../charts/chart14.xml"/><Relationship Id="rId4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0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0</xdr:row>
      <xdr:rowOff>47625</xdr:rowOff>
    </xdr:from>
    <xdr:to>
      <xdr:col>14</xdr:col>
      <xdr:colOff>600075</xdr:colOff>
      <xdr:row>17</xdr:row>
      <xdr:rowOff>9525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9559EBE-0A60-4205-8609-56F0C6CE23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28576</xdr:colOff>
      <xdr:row>17</xdr:row>
      <xdr:rowOff>19050</xdr:rowOff>
    </xdr:from>
    <xdr:to>
      <xdr:col>14</xdr:col>
      <xdr:colOff>600076</xdr:colOff>
      <xdr:row>31</xdr:row>
      <xdr:rowOff>95250</xdr:rowOff>
    </xdr:to>
    <xdr:graphicFrame macro="">
      <xdr:nvGraphicFramePr>
        <xdr:cNvPr id="5" name="3 Gráfico">
          <a:extLst>
            <a:ext uri="{FF2B5EF4-FFF2-40B4-BE49-F238E27FC236}">
              <a16:creationId xmlns:a16="http://schemas.microsoft.com/office/drawing/2014/main" id="{70E945FC-99DC-406D-947B-39DFC5FA3A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39158</xdr:colOff>
      <xdr:row>18</xdr:row>
      <xdr:rowOff>39159</xdr:rowOff>
    </xdr:from>
    <xdr:to>
      <xdr:col>9</xdr:col>
      <xdr:colOff>466725</xdr:colOff>
      <xdr:row>32</xdr:row>
      <xdr:rowOff>115359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33C9E3FB-6D14-4B4F-B010-B93B6DBF6E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457199</xdr:colOff>
      <xdr:row>18</xdr:row>
      <xdr:rowOff>38100</xdr:rowOff>
    </xdr:from>
    <xdr:to>
      <xdr:col>16</xdr:col>
      <xdr:colOff>9525</xdr:colOff>
      <xdr:row>32</xdr:row>
      <xdr:rowOff>114300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1DAECF24-83C1-4147-8D22-87A8E96D0795}"/>
            </a:ext>
            <a:ext uri="{147F2762-F138-4A5C-976F-8EAC2B608ADB}">
              <a16:predDERef xmlns:a16="http://schemas.microsoft.com/office/drawing/2014/main" pre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57151</xdr:colOff>
      <xdr:row>1</xdr:row>
      <xdr:rowOff>0</xdr:rowOff>
    </xdr:from>
    <xdr:to>
      <xdr:col>19</xdr:col>
      <xdr:colOff>133350</xdr:colOff>
      <xdr:row>16</xdr:row>
      <xdr:rowOff>76200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E6C7C03-2004-4316-91C8-AF0753163F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99</xdr:row>
      <xdr:rowOff>0</xdr:rowOff>
    </xdr:from>
    <xdr:to>
      <xdr:col>16</xdr:col>
      <xdr:colOff>9526</xdr:colOff>
      <xdr:row>113</xdr:row>
      <xdr:rowOff>76200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D6CBD5B8-5A12-4CE2-AA77-6EC2DF1E30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15</xdr:col>
      <xdr:colOff>649528</xdr:colOff>
      <xdr:row>24</xdr:row>
      <xdr:rowOff>148167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42D956E5-58A9-4A75-ACA8-24F11F63BC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0</xdr:row>
      <xdr:rowOff>66674</xdr:rowOff>
    </xdr:from>
    <xdr:to>
      <xdr:col>11</xdr:col>
      <xdr:colOff>66675</xdr:colOff>
      <xdr:row>23</xdr:row>
      <xdr:rowOff>171449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66E16CA-933C-45E4-A946-DAC7C897FE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12</xdr:row>
      <xdr:rowOff>76200</xdr:rowOff>
    </xdr:from>
    <xdr:to>
      <xdr:col>1</xdr:col>
      <xdr:colOff>885825</xdr:colOff>
      <xdr:row>24</xdr:row>
      <xdr:rowOff>171450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6" name="Gráfico 5">
              <a:extLst>
                <a:ext uri="{FF2B5EF4-FFF2-40B4-BE49-F238E27FC236}">
                  <a16:creationId xmlns:a16="http://schemas.microsoft.com/office/drawing/2014/main" id="{C2269854-91A6-4479-BB7D-E71D5B3A6C5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2362200"/>
              <a:ext cx="2057400" cy="23812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0</xdr:row>
      <xdr:rowOff>19050</xdr:rowOff>
    </xdr:from>
    <xdr:to>
      <xdr:col>11</xdr:col>
      <xdr:colOff>352425</xdr:colOff>
      <xdr:row>24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75F23D0-8231-4220-94A3-25597FC7D91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9524</xdr:rowOff>
    </xdr:from>
    <xdr:to>
      <xdr:col>7</xdr:col>
      <xdr:colOff>19050</xdr:colOff>
      <xdr:row>20</xdr:row>
      <xdr:rowOff>76199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93C6980-E051-4C3F-837D-E6CDB57122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114301</xdr:colOff>
      <xdr:row>0</xdr:row>
      <xdr:rowOff>180974</xdr:rowOff>
    </xdr:from>
    <xdr:to>
      <xdr:col>14</xdr:col>
      <xdr:colOff>1</xdr:colOff>
      <xdr:row>20</xdr:row>
      <xdr:rowOff>38099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D2DBE65-CA51-4715-BA70-C1CEF78A9F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20</xdr:row>
      <xdr:rowOff>161925</xdr:rowOff>
    </xdr:from>
    <xdr:to>
      <xdr:col>7</xdr:col>
      <xdr:colOff>38100</xdr:colOff>
      <xdr:row>40</xdr:row>
      <xdr:rowOff>85725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D381929-AA7B-4502-9166-3E4349C3FC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114299</xdr:colOff>
      <xdr:row>20</xdr:row>
      <xdr:rowOff>152400</xdr:rowOff>
    </xdr:from>
    <xdr:to>
      <xdr:col>13</xdr:col>
      <xdr:colOff>752474</xdr:colOff>
      <xdr:row>40</xdr:row>
      <xdr:rowOff>57150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773ACE8-9C86-45B6-97E5-45B549E6A37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19049</xdr:colOff>
      <xdr:row>41</xdr:row>
      <xdr:rowOff>9525</xdr:rowOff>
    </xdr:from>
    <xdr:to>
      <xdr:col>7</xdr:col>
      <xdr:colOff>47624</xdr:colOff>
      <xdr:row>61</xdr:row>
      <xdr:rowOff>28575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DD9B2AB-ADB8-4BCA-A3E1-9282595F69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114299</xdr:colOff>
      <xdr:row>41</xdr:row>
      <xdr:rowOff>0</xdr:rowOff>
    </xdr:from>
    <xdr:to>
      <xdr:col>13</xdr:col>
      <xdr:colOff>752474</xdr:colOff>
      <xdr:row>61</xdr:row>
      <xdr:rowOff>38100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CCCBD72-C6F5-41BE-9737-CA0933A624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19049</xdr:colOff>
      <xdr:row>61</xdr:row>
      <xdr:rowOff>114299</xdr:rowOff>
    </xdr:from>
    <xdr:to>
      <xdr:col>7</xdr:col>
      <xdr:colOff>47624</xdr:colOff>
      <xdr:row>81</xdr:row>
      <xdr:rowOff>104774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515E0C3-6EC9-4F87-AA5B-7F9D177D12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95249</xdr:colOff>
      <xdr:row>61</xdr:row>
      <xdr:rowOff>123824</xdr:rowOff>
    </xdr:from>
    <xdr:to>
      <xdr:col>14</xdr:col>
      <xdr:colOff>9524</xdr:colOff>
      <xdr:row>81</xdr:row>
      <xdr:rowOff>76199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D6544018-CEF7-4DBA-BFC4-6D8AA4D568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23</xdr:row>
      <xdr:rowOff>190500</xdr:rowOff>
    </xdr:from>
    <xdr:to>
      <xdr:col>6</xdr:col>
      <xdr:colOff>180975</xdr:colOff>
      <xdr:row>38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7BA4082-E770-483B-8141-0FD5AF37D4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6</xdr:row>
      <xdr:rowOff>47624</xdr:rowOff>
    </xdr:from>
    <xdr:to>
      <xdr:col>14</xdr:col>
      <xdr:colOff>0</xdr:colOff>
      <xdr:row>23</xdr:row>
      <xdr:rowOff>200024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171CEEC-5DCF-4438-90BF-F68BDAE833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171449</xdr:colOff>
      <xdr:row>24</xdr:row>
      <xdr:rowOff>0</xdr:rowOff>
    </xdr:from>
    <xdr:to>
      <xdr:col>13</xdr:col>
      <xdr:colOff>790574</xdr:colOff>
      <xdr:row>38</xdr:row>
      <xdr:rowOff>133351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356BB408-2CFD-4400-840F-16C67F5351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38100</xdr:rowOff>
    </xdr:from>
    <xdr:to>
      <xdr:col>12</xdr:col>
      <xdr:colOff>714374</xdr:colOff>
      <xdr:row>24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A76589E-D3B1-4227-A614-3812C6846B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asa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xlFile://Root/CurrentDir/Casa20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Casa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Gastos%202017_2.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ciembre"/>
      <sheetName val="Gastos 2019"/>
      <sheetName val="Recibos"/>
      <sheetName val="Gasolina"/>
      <sheetName val="Alimentación"/>
      <sheetName val="Peso"/>
      <sheetName val="Gráfico general"/>
      <sheetName val="Graf. Alimentación"/>
      <sheetName val="Gráficos"/>
      <sheetName val="Anual"/>
      <sheetName val="Total"/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aux"/>
      <sheetName val="auxalimen"/>
      <sheetName val="Gastos 2017"/>
      <sheetName val="Gastos 2018"/>
    </sheetNames>
    <sheetDataSet>
      <sheetData sheetId="0">
        <row r="2">
          <cell r="B2">
            <v>1087.9099999999999</v>
          </cell>
        </row>
        <row r="105">
          <cell r="B105">
            <v>1805.81</v>
          </cell>
        </row>
        <row r="107">
          <cell r="B107">
            <v>875.94</v>
          </cell>
        </row>
        <row r="115">
          <cell r="B115">
            <v>-929.86999999999989</v>
          </cell>
        </row>
      </sheetData>
      <sheetData sheetId="1"/>
      <sheetData sheetId="2"/>
      <sheetData sheetId="3">
        <row r="1">
          <cell r="B1" t="str">
            <v>Enero</v>
          </cell>
          <cell r="C1" t="str">
            <v>Febrero</v>
          </cell>
          <cell r="D1" t="str">
            <v>Marzo</v>
          </cell>
          <cell r="E1" t="str">
            <v>Abril</v>
          </cell>
          <cell r="F1" t="str">
            <v>Mayo</v>
          </cell>
          <cell r="G1" t="str">
            <v>Junio</v>
          </cell>
          <cell r="H1" t="str">
            <v>Julio</v>
          </cell>
          <cell r="I1" t="str">
            <v>Agosto</v>
          </cell>
          <cell r="J1" t="str">
            <v>Septiembre</v>
          </cell>
          <cell r="K1" t="str">
            <v>Octubre</v>
          </cell>
          <cell r="L1" t="str">
            <v>Noviembre</v>
          </cell>
          <cell r="M1" t="str">
            <v>Diciembre</v>
          </cell>
        </row>
        <row r="9">
          <cell r="N9">
            <v>157598</v>
          </cell>
        </row>
        <row r="16">
          <cell r="N16">
            <v>79644</v>
          </cell>
        </row>
      </sheetData>
      <sheetData sheetId="4">
        <row r="1">
          <cell r="B1" t="str">
            <v>Enero</v>
          </cell>
          <cell r="C1" t="str">
            <v>Febrero</v>
          </cell>
          <cell r="D1" t="str">
            <v>Marzo</v>
          </cell>
          <cell r="E1" t="str">
            <v>Abril</v>
          </cell>
          <cell r="F1" t="str">
            <v>Mayo</v>
          </cell>
          <cell r="G1" t="str">
            <v>Junio</v>
          </cell>
          <cell r="H1" t="str">
            <v>Julio</v>
          </cell>
          <cell r="I1" t="str">
            <v>Agosto</v>
          </cell>
          <cell r="J1" t="str">
            <v>Septiembre</v>
          </cell>
          <cell r="K1" t="str">
            <v>Octubre</v>
          </cell>
          <cell r="L1" t="str">
            <v>Noviembre</v>
          </cell>
          <cell r="M1" t="str">
            <v>Diciembre</v>
          </cell>
        </row>
      </sheetData>
      <sheetData sheetId="5">
        <row r="2">
          <cell r="A2">
            <v>43469</v>
          </cell>
          <cell r="B2">
            <v>86.1</v>
          </cell>
        </row>
        <row r="3">
          <cell r="A3">
            <v>43472</v>
          </cell>
          <cell r="B3">
            <v>86.1</v>
          </cell>
        </row>
        <row r="4">
          <cell r="A4">
            <v>43476</v>
          </cell>
          <cell r="B4">
            <v>86.2</v>
          </cell>
        </row>
        <row r="5">
          <cell r="A5">
            <v>43479</v>
          </cell>
          <cell r="B5">
            <v>86.2</v>
          </cell>
        </row>
        <row r="6">
          <cell r="A6">
            <v>43483</v>
          </cell>
          <cell r="B6">
            <v>85.7</v>
          </cell>
        </row>
        <row r="7">
          <cell r="A7">
            <v>43486</v>
          </cell>
          <cell r="B7">
            <v>86</v>
          </cell>
        </row>
        <row r="8">
          <cell r="A8">
            <v>43490</v>
          </cell>
          <cell r="B8">
            <v>86.3</v>
          </cell>
        </row>
        <row r="9">
          <cell r="A9">
            <v>43493</v>
          </cell>
          <cell r="B9">
            <v>86.9</v>
          </cell>
        </row>
        <row r="10">
          <cell r="A10">
            <v>43497</v>
          </cell>
          <cell r="B10">
            <v>87</v>
          </cell>
        </row>
        <row r="11">
          <cell r="A11">
            <v>43500</v>
          </cell>
          <cell r="B11">
            <v>87.3</v>
          </cell>
        </row>
        <row r="12">
          <cell r="A12">
            <v>43504</v>
          </cell>
          <cell r="B12">
            <v>85.1</v>
          </cell>
        </row>
        <row r="13">
          <cell r="A13">
            <v>43507</v>
          </cell>
          <cell r="B13">
            <v>86.5</v>
          </cell>
        </row>
        <row r="14">
          <cell r="A14">
            <v>43511</v>
          </cell>
          <cell r="B14">
            <v>86.7</v>
          </cell>
        </row>
        <row r="15">
          <cell r="A15">
            <v>43514</v>
          </cell>
          <cell r="B15">
            <v>86.7</v>
          </cell>
        </row>
        <row r="16">
          <cell r="A16">
            <v>43518</v>
          </cell>
          <cell r="B16">
            <v>86.2</v>
          </cell>
        </row>
        <row r="17">
          <cell r="A17">
            <v>43521</v>
          </cell>
          <cell r="B17">
            <v>87.8</v>
          </cell>
        </row>
        <row r="18">
          <cell r="A18">
            <v>43525</v>
          </cell>
          <cell r="B18">
            <v>86.7</v>
          </cell>
        </row>
        <row r="19">
          <cell r="A19">
            <v>43528</v>
          </cell>
          <cell r="B19">
            <v>86.7</v>
          </cell>
        </row>
        <row r="20">
          <cell r="A20">
            <v>43532</v>
          </cell>
          <cell r="B20">
            <v>85.7</v>
          </cell>
        </row>
        <row r="21">
          <cell r="A21">
            <v>43535</v>
          </cell>
          <cell r="B21">
            <v>86.1</v>
          </cell>
        </row>
        <row r="22">
          <cell r="A22">
            <v>43539</v>
          </cell>
          <cell r="B22">
            <v>85.5</v>
          </cell>
        </row>
        <row r="23">
          <cell r="A23">
            <v>43542</v>
          </cell>
          <cell r="B23">
            <v>85.8</v>
          </cell>
        </row>
        <row r="24">
          <cell r="A24">
            <v>43546</v>
          </cell>
          <cell r="B24">
            <v>85.1</v>
          </cell>
        </row>
        <row r="25">
          <cell r="A25">
            <v>43549</v>
          </cell>
          <cell r="B25">
            <v>85.8</v>
          </cell>
        </row>
        <row r="26">
          <cell r="A26">
            <v>43553</v>
          </cell>
          <cell r="B26">
            <v>86</v>
          </cell>
        </row>
        <row r="27">
          <cell r="A27">
            <v>43556</v>
          </cell>
          <cell r="B27">
            <v>86.1</v>
          </cell>
        </row>
        <row r="28">
          <cell r="A28">
            <v>43560</v>
          </cell>
          <cell r="B28">
            <v>85.7</v>
          </cell>
        </row>
        <row r="29">
          <cell r="A29">
            <v>43563</v>
          </cell>
          <cell r="B29">
            <v>85.3</v>
          </cell>
        </row>
        <row r="30">
          <cell r="A30">
            <v>43567</v>
          </cell>
          <cell r="B30">
            <v>85.3</v>
          </cell>
        </row>
        <row r="31">
          <cell r="A31">
            <v>43570</v>
          </cell>
          <cell r="B31">
            <v>86</v>
          </cell>
        </row>
        <row r="32">
          <cell r="A32">
            <v>43574</v>
          </cell>
          <cell r="B32">
            <v>86</v>
          </cell>
        </row>
        <row r="33">
          <cell r="A33">
            <v>43577</v>
          </cell>
          <cell r="B33">
            <v>86.2</v>
          </cell>
        </row>
        <row r="34">
          <cell r="A34">
            <v>43581</v>
          </cell>
          <cell r="B34">
            <v>86.3</v>
          </cell>
        </row>
        <row r="35">
          <cell r="A35">
            <v>43584</v>
          </cell>
          <cell r="B35">
            <v>86.5</v>
          </cell>
        </row>
        <row r="36">
          <cell r="A36">
            <v>43588</v>
          </cell>
          <cell r="B36">
            <v>86.7</v>
          </cell>
        </row>
        <row r="37">
          <cell r="A37">
            <v>43591</v>
          </cell>
          <cell r="B37">
            <v>85.4</v>
          </cell>
        </row>
        <row r="38">
          <cell r="A38">
            <v>43595</v>
          </cell>
          <cell r="B38">
            <v>85.9</v>
          </cell>
        </row>
        <row r="39">
          <cell r="A39">
            <v>43598</v>
          </cell>
          <cell r="B39">
            <v>85.9</v>
          </cell>
        </row>
        <row r="40">
          <cell r="A40">
            <v>43602</v>
          </cell>
          <cell r="B40">
            <v>86.1</v>
          </cell>
        </row>
        <row r="41">
          <cell r="A41">
            <v>43605</v>
          </cell>
          <cell r="B41">
            <v>86.4</v>
          </cell>
        </row>
        <row r="42">
          <cell r="A42">
            <v>43609</v>
          </cell>
          <cell r="B42">
            <v>86.8</v>
          </cell>
        </row>
        <row r="43">
          <cell r="A43">
            <v>43612</v>
          </cell>
          <cell r="B43">
            <v>87.1</v>
          </cell>
        </row>
        <row r="44">
          <cell r="A44">
            <v>43616</v>
          </cell>
          <cell r="B44">
            <v>85.7</v>
          </cell>
        </row>
        <row r="45">
          <cell r="A45">
            <v>43619</v>
          </cell>
          <cell r="B45">
            <v>85.9</v>
          </cell>
        </row>
        <row r="46">
          <cell r="A46">
            <v>43623</v>
          </cell>
          <cell r="B46">
            <v>86.2</v>
          </cell>
        </row>
        <row r="47">
          <cell r="A47">
            <v>43626</v>
          </cell>
          <cell r="B47">
            <v>86.9</v>
          </cell>
        </row>
        <row r="48">
          <cell r="A48">
            <v>43630</v>
          </cell>
          <cell r="B48">
            <v>87.2</v>
          </cell>
        </row>
        <row r="49">
          <cell r="A49">
            <v>43633</v>
          </cell>
          <cell r="B49">
            <v>87.5</v>
          </cell>
        </row>
        <row r="50">
          <cell r="A50">
            <v>43637</v>
          </cell>
          <cell r="B50">
            <v>86.4</v>
          </cell>
        </row>
        <row r="51">
          <cell r="A51">
            <v>43640</v>
          </cell>
          <cell r="B51">
            <v>86.4</v>
          </cell>
        </row>
        <row r="52">
          <cell r="A52">
            <v>43644</v>
          </cell>
          <cell r="B52">
            <v>87</v>
          </cell>
        </row>
        <row r="53">
          <cell r="A53">
            <v>43647</v>
          </cell>
          <cell r="B53">
            <v>87.7</v>
          </cell>
        </row>
        <row r="54">
          <cell r="A54">
            <v>43651</v>
          </cell>
          <cell r="B54">
            <v>86.8</v>
          </cell>
        </row>
        <row r="55">
          <cell r="A55">
            <v>43654</v>
          </cell>
          <cell r="B55">
            <v>87.6</v>
          </cell>
        </row>
        <row r="56">
          <cell r="A56">
            <v>43658</v>
          </cell>
          <cell r="B56">
            <v>86.3</v>
          </cell>
        </row>
        <row r="57">
          <cell r="A57">
            <v>43661</v>
          </cell>
          <cell r="B57">
            <v>86.6</v>
          </cell>
        </row>
        <row r="58">
          <cell r="A58">
            <v>43665</v>
          </cell>
          <cell r="B58">
            <v>86.8</v>
          </cell>
        </row>
        <row r="59">
          <cell r="A59">
            <v>43668</v>
          </cell>
          <cell r="B59">
            <v>86.9</v>
          </cell>
        </row>
        <row r="60">
          <cell r="A60">
            <v>43672</v>
          </cell>
          <cell r="B60">
            <v>87.9</v>
          </cell>
        </row>
        <row r="61">
          <cell r="A61">
            <v>43675</v>
          </cell>
          <cell r="B61">
            <v>87</v>
          </cell>
        </row>
        <row r="62">
          <cell r="A62">
            <v>43679</v>
          </cell>
          <cell r="B62">
            <v>87.2</v>
          </cell>
        </row>
        <row r="63">
          <cell r="A63">
            <v>43682</v>
          </cell>
          <cell r="B63">
            <v>87.3</v>
          </cell>
        </row>
        <row r="64">
          <cell r="A64">
            <v>43686</v>
          </cell>
          <cell r="B64">
            <v>87.2</v>
          </cell>
        </row>
        <row r="65">
          <cell r="A65">
            <v>43689</v>
          </cell>
          <cell r="B65">
            <v>87.1</v>
          </cell>
        </row>
        <row r="66">
          <cell r="A66">
            <v>43693</v>
          </cell>
          <cell r="B66">
            <v>87</v>
          </cell>
        </row>
        <row r="67">
          <cell r="A67">
            <v>43696</v>
          </cell>
          <cell r="B67">
            <v>86.9</v>
          </cell>
        </row>
        <row r="68">
          <cell r="A68">
            <v>43700</v>
          </cell>
          <cell r="B68">
            <v>86.2</v>
          </cell>
        </row>
        <row r="69">
          <cell r="A69">
            <v>43703</v>
          </cell>
          <cell r="B69">
            <v>87.6</v>
          </cell>
        </row>
        <row r="70">
          <cell r="A70">
            <v>43707</v>
          </cell>
          <cell r="B70">
            <v>87.8</v>
          </cell>
        </row>
        <row r="71">
          <cell r="A71">
            <v>43710</v>
          </cell>
          <cell r="B71">
            <v>86.7</v>
          </cell>
        </row>
        <row r="72">
          <cell r="A72">
            <v>43714</v>
          </cell>
          <cell r="B72">
            <v>85.5</v>
          </cell>
        </row>
        <row r="73">
          <cell r="A73">
            <v>43717</v>
          </cell>
          <cell r="B73">
            <v>87.2</v>
          </cell>
        </row>
        <row r="74">
          <cell r="A74">
            <v>43721</v>
          </cell>
          <cell r="B74">
            <v>87.1</v>
          </cell>
        </row>
        <row r="75">
          <cell r="A75">
            <v>43724</v>
          </cell>
          <cell r="B75">
            <v>86.8</v>
          </cell>
        </row>
        <row r="76">
          <cell r="A76">
            <v>43728</v>
          </cell>
          <cell r="B76">
            <v>87.5</v>
          </cell>
        </row>
        <row r="77">
          <cell r="A77">
            <v>43731</v>
          </cell>
          <cell r="B77">
            <v>86.9</v>
          </cell>
        </row>
        <row r="78">
          <cell r="A78">
            <v>43735</v>
          </cell>
          <cell r="B78">
            <v>86.5</v>
          </cell>
        </row>
        <row r="79">
          <cell r="A79">
            <v>43738</v>
          </cell>
          <cell r="B79">
            <v>87.3</v>
          </cell>
        </row>
        <row r="80">
          <cell r="A80">
            <v>43742</v>
          </cell>
          <cell r="B80">
            <v>86.9</v>
          </cell>
        </row>
        <row r="81">
          <cell r="A81">
            <v>43745</v>
          </cell>
          <cell r="B81">
            <v>87.5</v>
          </cell>
        </row>
        <row r="82">
          <cell r="A82">
            <v>43749</v>
          </cell>
          <cell r="B82">
            <v>86.1</v>
          </cell>
        </row>
        <row r="83">
          <cell r="A83">
            <v>43752</v>
          </cell>
          <cell r="B83">
            <v>87.1</v>
          </cell>
        </row>
        <row r="84">
          <cell r="A84">
            <v>43756</v>
          </cell>
          <cell r="B84">
            <v>85.8</v>
          </cell>
        </row>
        <row r="85">
          <cell r="A85">
            <v>43759</v>
          </cell>
          <cell r="B85">
            <v>86.1</v>
          </cell>
        </row>
        <row r="86">
          <cell r="A86">
            <v>43763</v>
          </cell>
          <cell r="B86">
            <v>86.1</v>
          </cell>
        </row>
        <row r="87">
          <cell r="A87">
            <v>43766</v>
          </cell>
          <cell r="B87">
            <v>86.6</v>
          </cell>
        </row>
        <row r="88">
          <cell r="A88">
            <v>43770</v>
          </cell>
          <cell r="B88">
            <v>86.9</v>
          </cell>
        </row>
        <row r="89">
          <cell r="A89">
            <v>43773</v>
          </cell>
          <cell r="B89">
            <v>86</v>
          </cell>
        </row>
        <row r="90">
          <cell r="A90">
            <v>43777</v>
          </cell>
          <cell r="B90">
            <v>86</v>
          </cell>
        </row>
        <row r="91">
          <cell r="A91">
            <v>43780</v>
          </cell>
          <cell r="B91">
            <v>87.1</v>
          </cell>
        </row>
        <row r="92">
          <cell r="A92">
            <v>43784</v>
          </cell>
          <cell r="B92">
            <v>86.9</v>
          </cell>
        </row>
        <row r="93">
          <cell r="A93">
            <v>43787</v>
          </cell>
          <cell r="B93">
            <v>86.7</v>
          </cell>
        </row>
        <row r="94">
          <cell r="A94">
            <v>43791</v>
          </cell>
          <cell r="B94">
            <v>86.2</v>
          </cell>
        </row>
        <row r="95">
          <cell r="A95">
            <v>43794</v>
          </cell>
          <cell r="B95">
            <v>86.7</v>
          </cell>
        </row>
        <row r="96">
          <cell r="A96">
            <v>43798</v>
          </cell>
          <cell r="B96">
            <v>86.5</v>
          </cell>
        </row>
        <row r="97">
          <cell r="A97">
            <v>43801</v>
          </cell>
          <cell r="B97">
            <v>86.5</v>
          </cell>
        </row>
        <row r="98">
          <cell r="A98">
            <v>43805</v>
          </cell>
          <cell r="B98">
            <v>86.6</v>
          </cell>
        </row>
        <row r="99">
          <cell r="A99">
            <v>43808</v>
          </cell>
          <cell r="B99">
            <v>86.7</v>
          </cell>
        </row>
        <row r="100">
          <cell r="A100">
            <v>43812</v>
          </cell>
          <cell r="B100">
            <v>86.8</v>
          </cell>
        </row>
        <row r="101">
          <cell r="A101">
            <v>43815</v>
          </cell>
          <cell r="B101">
            <v>86.5</v>
          </cell>
        </row>
        <row r="102">
          <cell r="A102">
            <v>43819</v>
          </cell>
          <cell r="B102">
            <v>86.7</v>
          </cell>
        </row>
        <row r="103">
          <cell r="A103">
            <v>43822</v>
          </cell>
          <cell r="B103">
            <v>86.2</v>
          </cell>
        </row>
        <row r="104">
          <cell r="A104">
            <v>43826</v>
          </cell>
          <cell r="B104"/>
        </row>
        <row r="105">
          <cell r="A105">
            <v>43829</v>
          </cell>
          <cell r="B105"/>
        </row>
        <row r="106">
          <cell r="A106">
            <v>43833</v>
          </cell>
          <cell r="B106"/>
        </row>
      </sheetData>
      <sheetData sheetId="6"/>
      <sheetData sheetId="7"/>
      <sheetData sheetId="8"/>
      <sheetData sheetId="9">
        <row r="6">
          <cell r="B6">
            <v>-0.80999999999994543</v>
          </cell>
          <cell r="C6">
            <v>-141.04999999999995</v>
          </cell>
          <cell r="D6">
            <v>-168.29999999999995</v>
          </cell>
          <cell r="E6">
            <v>-836.69</v>
          </cell>
          <cell r="F6">
            <v>-1053.54</v>
          </cell>
          <cell r="G6">
            <v>-1126.0400000000002</v>
          </cell>
          <cell r="H6">
            <v>889.29999999999973</v>
          </cell>
          <cell r="I6">
            <v>-1128.4200000000003</v>
          </cell>
          <cell r="J6">
            <v>-4986.2100000000009</v>
          </cell>
          <cell r="K6">
            <v>-5249.9800000000014</v>
          </cell>
          <cell r="L6">
            <v>-2075.1200000000017</v>
          </cell>
          <cell r="M6">
            <v>-1402.3800000000019</v>
          </cell>
        </row>
        <row r="12">
          <cell r="A12" t="str">
            <v>Balance</v>
          </cell>
          <cell r="B12">
            <v>-1266.52</v>
          </cell>
          <cell r="C12">
            <v>-1265.76</v>
          </cell>
          <cell r="D12">
            <v>-1179.0700000000004</v>
          </cell>
          <cell r="E12">
            <v>-1434.7900000000006</v>
          </cell>
          <cell r="F12">
            <v>-1876.9300000000007</v>
          </cell>
          <cell r="G12">
            <v>-1778.2000000000007</v>
          </cell>
          <cell r="H12">
            <v>-2194.2500000000005</v>
          </cell>
          <cell r="I12">
            <v>-3344.9300000000007</v>
          </cell>
          <cell r="J12">
            <v>-4462.3000000000011</v>
          </cell>
          <cell r="K12">
            <v>-5236.4700000000012</v>
          </cell>
          <cell r="L12">
            <v>-5991.0700000000015</v>
          </cell>
          <cell r="M12">
            <v>-6920.9400000000014</v>
          </cell>
        </row>
        <row r="50">
          <cell r="B50">
            <v>153.86999999999989</v>
          </cell>
          <cell r="C50">
            <v>132.17999999999984</v>
          </cell>
          <cell r="D50">
            <v>537.51999999999975</v>
          </cell>
          <cell r="E50">
            <v>-277.32000000000039</v>
          </cell>
          <cell r="F50">
            <v>-33.529999999999973</v>
          </cell>
          <cell r="G50">
            <v>182.76</v>
          </cell>
          <cell r="H50">
            <v>1920.05</v>
          </cell>
          <cell r="I50">
            <v>2012.2699999999995</v>
          </cell>
          <cell r="J50">
            <v>1418.859999999999</v>
          </cell>
          <cell r="K50">
            <v>162.65999999999849</v>
          </cell>
          <cell r="L50">
            <v>47.43999999999869</v>
          </cell>
          <cell r="M50">
            <v>1933.7099999999991</v>
          </cell>
        </row>
      </sheetData>
      <sheetData sheetId="10">
        <row r="1">
          <cell r="B1" t="str">
            <v>Enero</v>
          </cell>
          <cell r="C1" t="str">
            <v>Febrero</v>
          </cell>
          <cell r="D1" t="str">
            <v>Marzo</v>
          </cell>
          <cell r="E1" t="str">
            <v>Abril</v>
          </cell>
          <cell r="F1" t="str">
            <v>Mayo</v>
          </cell>
          <cell r="G1" t="str">
            <v>Junio</v>
          </cell>
          <cell r="H1" t="str">
            <v>Julio</v>
          </cell>
          <cell r="I1" t="str">
            <v>Agosto</v>
          </cell>
          <cell r="J1" t="str">
            <v>Septiembre</v>
          </cell>
          <cell r="K1" t="str">
            <v>Octubre</v>
          </cell>
          <cell r="L1" t="str">
            <v>Noviembre</v>
          </cell>
          <cell r="M1" t="str">
            <v>Diciembre</v>
          </cell>
        </row>
      </sheetData>
      <sheetData sheetId="11">
        <row r="2">
          <cell r="B2">
            <v>795.54000000000019</v>
          </cell>
        </row>
        <row r="105">
          <cell r="B105">
            <v>2605.41</v>
          </cell>
        </row>
        <row r="107">
          <cell r="B107">
            <v>1338.8899999999999</v>
          </cell>
        </row>
        <row r="115">
          <cell r="B115">
            <v>-1266.52</v>
          </cell>
        </row>
      </sheetData>
      <sheetData sheetId="12">
        <row r="2">
          <cell r="B2">
            <v>954.66</v>
          </cell>
        </row>
        <row r="105">
          <cell r="B105">
            <v>1243.92</v>
          </cell>
        </row>
        <row r="107">
          <cell r="B107">
            <v>1244.68</v>
          </cell>
        </row>
        <row r="115">
          <cell r="B115">
            <v>0.75999999999999091</v>
          </cell>
        </row>
      </sheetData>
      <sheetData sheetId="13">
        <row r="2">
          <cell r="B2">
            <v>766.65000000000009</v>
          </cell>
        </row>
        <row r="105">
          <cell r="B105">
            <v>1424.1700000000003</v>
          </cell>
        </row>
        <row r="107">
          <cell r="B107">
            <v>1510.86</v>
          </cell>
        </row>
        <row r="115">
          <cell r="B115">
            <v>86.6899999999996</v>
          </cell>
        </row>
      </sheetData>
      <sheetData sheetId="14">
        <row r="2">
          <cell r="B2">
            <v>951.86000000000013</v>
          </cell>
        </row>
        <row r="105">
          <cell r="B105">
            <v>1558.7400000000002</v>
          </cell>
        </row>
        <row r="107">
          <cell r="B107">
            <v>1303.02</v>
          </cell>
        </row>
        <row r="115">
          <cell r="B115">
            <v>-255.72000000000025</v>
          </cell>
        </row>
      </sheetData>
      <sheetData sheetId="15">
        <row r="2">
          <cell r="B2">
            <v>813.83000000000015</v>
          </cell>
        </row>
        <row r="105">
          <cell r="B105">
            <v>1853.3100000000002</v>
          </cell>
        </row>
        <row r="107">
          <cell r="B107">
            <v>1411.17</v>
          </cell>
        </row>
        <row r="115">
          <cell r="B115">
            <v>-442.1400000000001</v>
          </cell>
        </row>
      </sheetData>
      <sheetData sheetId="16">
        <row r="2">
          <cell r="B2">
            <v>798.2399999999999</v>
          </cell>
        </row>
        <row r="105">
          <cell r="B105">
            <v>1083.2399999999998</v>
          </cell>
        </row>
        <row r="107">
          <cell r="B107">
            <v>1181.9699999999998</v>
          </cell>
        </row>
        <row r="115">
          <cell r="B115">
            <v>98.730000000000018</v>
          </cell>
        </row>
      </sheetData>
      <sheetData sheetId="17">
        <row r="2">
          <cell r="B2">
            <v>885.87999999999988</v>
          </cell>
        </row>
        <row r="105">
          <cell r="B105">
            <v>1233.3899999999999</v>
          </cell>
        </row>
        <row r="107">
          <cell r="B107">
            <v>817.34</v>
          </cell>
        </row>
        <row r="115">
          <cell r="B115">
            <v>-416.04999999999984</v>
          </cell>
        </row>
      </sheetData>
      <sheetData sheetId="18">
        <row r="2">
          <cell r="B2">
            <v>787.6</v>
          </cell>
        </row>
        <row r="105">
          <cell r="B105">
            <v>1238.8000000000002</v>
          </cell>
        </row>
        <row r="107">
          <cell r="B107">
            <v>88.12</v>
          </cell>
        </row>
        <row r="115">
          <cell r="B115">
            <v>-1150.6800000000003</v>
          </cell>
        </row>
      </sheetData>
      <sheetData sheetId="19">
        <row r="2">
          <cell r="B2">
            <v>852.27</v>
          </cell>
        </row>
        <row r="105">
          <cell r="B105">
            <v>1133.45</v>
          </cell>
        </row>
        <row r="107">
          <cell r="B107">
            <v>16.079999999999998</v>
          </cell>
        </row>
        <row r="115">
          <cell r="B115">
            <v>-1117.3700000000001</v>
          </cell>
        </row>
      </sheetData>
      <sheetData sheetId="20">
        <row r="2">
          <cell r="B2">
            <v>891.05</v>
          </cell>
        </row>
        <row r="105">
          <cell r="B105">
            <v>1672.96</v>
          </cell>
        </row>
        <row r="107">
          <cell r="B107">
            <v>898.79</v>
          </cell>
        </row>
        <row r="115">
          <cell r="B115">
            <v>-774.17000000000007</v>
          </cell>
        </row>
      </sheetData>
      <sheetData sheetId="21">
        <row r="2">
          <cell r="B2">
            <v>915.72</v>
          </cell>
        </row>
        <row r="105">
          <cell r="B105">
            <v>1223.6599999999999</v>
          </cell>
        </row>
        <row r="107">
          <cell r="B107">
            <v>469.06</v>
          </cell>
        </row>
        <row r="115">
          <cell r="B115">
            <v>-754.59999999999991</v>
          </cell>
        </row>
      </sheetData>
      <sheetData sheetId="22">
        <row r="1">
          <cell r="A1" t="str">
            <v>Obligatorios</v>
          </cell>
        </row>
        <row r="3">
          <cell r="N3" t="str">
            <v>Complementos</v>
          </cell>
        </row>
        <row r="4">
          <cell r="N4" t="str">
            <v>Gasolina</v>
          </cell>
        </row>
        <row r="5">
          <cell r="N5" t="str">
            <v>Imp. Multas y seguro</v>
          </cell>
        </row>
        <row r="6">
          <cell r="N6" t="str">
            <v>Taller</v>
          </cell>
        </row>
      </sheetData>
      <sheetData sheetId="23">
        <row r="1">
          <cell r="A1" t="str">
            <v>Aliños</v>
          </cell>
          <cell r="B1" t="str">
            <v>Aperitivos</v>
          </cell>
          <cell r="C1" t="str">
            <v>Bebidas</v>
          </cell>
          <cell r="D1" t="str">
            <v>Carne</v>
          </cell>
          <cell r="E1" t="str">
            <v>Cereales</v>
          </cell>
          <cell r="F1" t="str">
            <v>Charcutería</v>
          </cell>
          <cell r="G1" t="str">
            <v>Conservas</v>
          </cell>
          <cell r="H1" t="str">
            <v>Fastfood</v>
          </cell>
          <cell r="I1" t="str">
            <v>Frutas</v>
          </cell>
          <cell r="J1" t="str">
            <v>Lácteos</v>
          </cell>
          <cell r="K1" t="str">
            <v>Pasta</v>
          </cell>
          <cell r="L1" t="str">
            <v>Pescados</v>
          </cell>
          <cell r="M1" t="str">
            <v>Postres</v>
          </cell>
          <cell r="N1" t="str">
            <v>Verduras</v>
          </cell>
        </row>
      </sheetData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x"/>
      <sheetName val="Gasolina"/>
      <sheetName val="Peso"/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ciembre"/>
      <sheetName val="Gastos 2018"/>
      <sheetName val="Recibos"/>
      <sheetName val="Gasolina"/>
      <sheetName val="Alimentación"/>
      <sheetName val="Peso"/>
      <sheetName val="Gráfico general"/>
      <sheetName val="Graf. Alimentación"/>
      <sheetName val="Gráficos"/>
      <sheetName val="Anual"/>
      <sheetName val="Total"/>
      <sheetName val="Gastos 2017"/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aux"/>
      <sheetName val="auxalimen"/>
    </sheetNames>
    <sheetDataSet>
      <sheetData sheetId="0">
        <row r="2">
          <cell r="B2">
            <v>868.51</v>
          </cell>
        </row>
        <row r="108">
          <cell r="B108">
            <v>3971.92</v>
          </cell>
        </row>
      </sheetData>
      <sheetData sheetId="1"/>
      <sheetData sheetId="2"/>
      <sheetData sheetId="3"/>
      <sheetData sheetId="4"/>
      <sheetData sheetId="5">
        <row r="2">
          <cell r="B2">
            <v>80.3</v>
          </cell>
        </row>
        <row r="3">
          <cell r="B3">
            <v>80.3</v>
          </cell>
        </row>
        <row r="4">
          <cell r="B4">
            <v>80.3</v>
          </cell>
        </row>
        <row r="5">
          <cell r="B5">
            <v>80.3</v>
          </cell>
        </row>
        <row r="6">
          <cell r="B6">
            <v>80.3</v>
          </cell>
        </row>
        <row r="7">
          <cell r="B7">
            <v>80</v>
          </cell>
        </row>
        <row r="8">
          <cell r="B8">
            <v>81</v>
          </cell>
        </row>
        <row r="9">
          <cell r="B9">
            <v>80.8</v>
          </cell>
        </row>
        <row r="10">
          <cell r="B10">
            <v>80.8</v>
          </cell>
        </row>
        <row r="11">
          <cell r="B11">
            <v>80.599999999999994</v>
          </cell>
        </row>
        <row r="12">
          <cell r="B12">
            <v>80.2</v>
          </cell>
        </row>
        <row r="13">
          <cell r="B13">
            <v>79.5</v>
          </cell>
        </row>
        <row r="14">
          <cell r="B14">
            <v>80.400000000000006</v>
          </cell>
        </row>
        <row r="15">
          <cell r="B15">
            <v>79.900000000000006</v>
          </cell>
        </row>
        <row r="16">
          <cell r="B16">
            <v>80.2</v>
          </cell>
        </row>
        <row r="17">
          <cell r="B17">
            <v>79.599999999999994</v>
          </cell>
        </row>
        <row r="18">
          <cell r="B18">
            <v>79.8</v>
          </cell>
        </row>
        <row r="19">
          <cell r="B19">
            <v>79.099999999999994</v>
          </cell>
        </row>
        <row r="20">
          <cell r="B20">
            <v>80.3</v>
          </cell>
        </row>
        <row r="21">
          <cell r="B21">
            <v>79.5</v>
          </cell>
        </row>
        <row r="22">
          <cell r="B22">
            <v>79.8</v>
          </cell>
        </row>
        <row r="23">
          <cell r="B23">
            <v>78.900000000000006</v>
          </cell>
        </row>
        <row r="24">
          <cell r="B24">
            <v>79.5</v>
          </cell>
        </row>
        <row r="25">
          <cell r="B25">
            <v>78.5</v>
          </cell>
        </row>
        <row r="26">
          <cell r="B26">
            <v>78.5</v>
          </cell>
        </row>
        <row r="27">
          <cell r="B27">
            <v>79.5</v>
          </cell>
        </row>
        <row r="28">
          <cell r="B28">
            <v>79.5</v>
          </cell>
        </row>
        <row r="29">
          <cell r="B29">
            <v>78.599999999999994</v>
          </cell>
        </row>
        <row r="30">
          <cell r="B30">
            <v>78.7</v>
          </cell>
        </row>
        <row r="31">
          <cell r="B31">
            <v>78.2</v>
          </cell>
        </row>
        <row r="32">
          <cell r="B32">
            <v>78.7</v>
          </cell>
        </row>
        <row r="33">
          <cell r="B33">
            <v>78.7</v>
          </cell>
        </row>
        <row r="34">
          <cell r="B34">
            <v>79.7</v>
          </cell>
        </row>
        <row r="35">
          <cell r="B35">
            <v>79.7</v>
          </cell>
        </row>
        <row r="36">
          <cell r="B36">
            <v>80</v>
          </cell>
        </row>
        <row r="37">
          <cell r="B37">
            <v>80.2</v>
          </cell>
        </row>
        <row r="38">
          <cell r="B38">
            <v>80.400000000000006</v>
          </cell>
        </row>
        <row r="39">
          <cell r="B39">
            <v>80.099999999999994</v>
          </cell>
        </row>
        <row r="40">
          <cell r="B40">
            <v>79.7</v>
          </cell>
        </row>
        <row r="41">
          <cell r="B41">
            <v>80.599999999999994</v>
          </cell>
        </row>
        <row r="42">
          <cell r="B42">
            <v>80</v>
          </cell>
        </row>
        <row r="43">
          <cell r="B43">
            <v>80.7</v>
          </cell>
        </row>
        <row r="44">
          <cell r="B44">
            <v>80.2</v>
          </cell>
        </row>
        <row r="45">
          <cell r="B45">
            <v>80.8</v>
          </cell>
        </row>
        <row r="46">
          <cell r="B46">
            <v>80.3</v>
          </cell>
        </row>
        <row r="47">
          <cell r="B47">
            <v>80.599999999999994</v>
          </cell>
        </row>
        <row r="48">
          <cell r="B48">
            <v>80.599999999999994</v>
          </cell>
        </row>
        <row r="49">
          <cell r="B49">
            <v>80.599999999999994</v>
          </cell>
        </row>
        <row r="50">
          <cell r="B50">
            <v>80.599999999999994</v>
          </cell>
        </row>
        <row r="51">
          <cell r="B51">
            <v>81.8</v>
          </cell>
        </row>
        <row r="52">
          <cell r="B52">
            <v>81.099999999999994</v>
          </cell>
        </row>
        <row r="53">
          <cell r="B53">
            <v>80.599999999999994</v>
          </cell>
        </row>
        <row r="54">
          <cell r="B54">
            <v>81.2</v>
          </cell>
        </row>
        <row r="55">
          <cell r="B55">
            <v>81.900000000000006</v>
          </cell>
        </row>
        <row r="56">
          <cell r="B56">
            <v>81</v>
          </cell>
        </row>
        <row r="57">
          <cell r="B57">
            <v>81.400000000000006</v>
          </cell>
        </row>
        <row r="58">
          <cell r="B58">
            <v>81.2</v>
          </cell>
        </row>
        <row r="59">
          <cell r="B59">
            <v>82.7</v>
          </cell>
        </row>
        <row r="60">
          <cell r="B60">
            <v>81.599999999999994</v>
          </cell>
        </row>
        <row r="61">
          <cell r="B61">
            <v>81.599999999999994</v>
          </cell>
        </row>
        <row r="62">
          <cell r="B62">
            <v>82.6</v>
          </cell>
        </row>
        <row r="63">
          <cell r="B63">
            <v>82.8</v>
          </cell>
        </row>
        <row r="64">
          <cell r="B64">
            <v>82.5</v>
          </cell>
        </row>
        <row r="65">
          <cell r="B65">
            <v>82.7</v>
          </cell>
        </row>
        <row r="66">
          <cell r="B66">
            <v>82.9</v>
          </cell>
        </row>
        <row r="67">
          <cell r="B67">
            <v>83.3</v>
          </cell>
        </row>
        <row r="68">
          <cell r="B68">
            <v>83.3</v>
          </cell>
        </row>
        <row r="69">
          <cell r="B69">
            <v>84.6</v>
          </cell>
        </row>
        <row r="70">
          <cell r="B70">
            <v>84.1</v>
          </cell>
        </row>
        <row r="71">
          <cell r="B71">
            <v>84.1</v>
          </cell>
        </row>
        <row r="72">
          <cell r="B72">
            <v>84</v>
          </cell>
        </row>
        <row r="73">
          <cell r="B73">
            <v>83.8</v>
          </cell>
        </row>
        <row r="74">
          <cell r="B74">
            <v>83.8</v>
          </cell>
        </row>
        <row r="75">
          <cell r="B75">
            <v>84.4</v>
          </cell>
        </row>
        <row r="76">
          <cell r="B76">
            <v>83.4</v>
          </cell>
        </row>
        <row r="77">
          <cell r="B77">
            <v>84.7</v>
          </cell>
        </row>
        <row r="78">
          <cell r="B78">
            <v>84.2</v>
          </cell>
        </row>
        <row r="79">
          <cell r="B79">
            <v>83.9</v>
          </cell>
        </row>
        <row r="80">
          <cell r="B80">
            <v>83.9</v>
          </cell>
        </row>
        <row r="81">
          <cell r="B81">
            <v>83.9</v>
          </cell>
        </row>
        <row r="82">
          <cell r="B82">
            <v>85.8</v>
          </cell>
        </row>
        <row r="83">
          <cell r="B83">
            <v>84</v>
          </cell>
        </row>
        <row r="84">
          <cell r="B84">
            <v>84</v>
          </cell>
        </row>
        <row r="85">
          <cell r="B85">
            <v>83.5</v>
          </cell>
        </row>
        <row r="86">
          <cell r="B86">
            <v>82.3</v>
          </cell>
        </row>
        <row r="87">
          <cell r="B87">
            <v>83.3</v>
          </cell>
        </row>
        <row r="88">
          <cell r="B88">
            <v>84.6</v>
          </cell>
        </row>
        <row r="89">
          <cell r="B89">
            <v>84.2</v>
          </cell>
        </row>
        <row r="90">
          <cell r="B90">
            <v>83.9</v>
          </cell>
        </row>
        <row r="91">
          <cell r="B91">
            <v>84</v>
          </cell>
        </row>
        <row r="92">
          <cell r="B92">
            <v>84.2</v>
          </cell>
        </row>
        <row r="93">
          <cell r="B93">
            <v>84</v>
          </cell>
        </row>
        <row r="94">
          <cell r="B94">
            <v>83.7</v>
          </cell>
        </row>
        <row r="95">
          <cell r="B95">
            <v>83.7</v>
          </cell>
        </row>
        <row r="96">
          <cell r="B96">
            <v>84.7</v>
          </cell>
        </row>
        <row r="97">
          <cell r="B97">
            <v>85.2</v>
          </cell>
        </row>
        <row r="98">
          <cell r="B98">
            <v>85.7</v>
          </cell>
        </row>
        <row r="99">
          <cell r="B99">
            <v>85.6</v>
          </cell>
        </row>
        <row r="100">
          <cell r="B100">
            <v>85.6</v>
          </cell>
        </row>
        <row r="101">
          <cell r="B101">
            <v>85.3</v>
          </cell>
        </row>
        <row r="102">
          <cell r="B102">
            <v>85.7</v>
          </cell>
        </row>
        <row r="103">
          <cell r="B103">
            <v>85.1</v>
          </cell>
        </row>
      </sheetData>
      <sheetData sheetId="6"/>
      <sheetData sheetId="7"/>
      <sheetData sheetId="8"/>
      <sheetData sheetId="9"/>
      <sheetData sheetId="10"/>
      <sheetData sheetId="11"/>
      <sheetData sheetId="12">
        <row r="2">
          <cell r="B2">
            <v>1200.72</v>
          </cell>
        </row>
        <row r="105">
          <cell r="B105">
            <v>2317.77</v>
          </cell>
        </row>
        <row r="107">
          <cell r="B107">
            <v>2316.96</v>
          </cell>
        </row>
        <row r="113">
          <cell r="B113">
            <v>-0.80999999999994543</v>
          </cell>
        </row>
      </sheetData>
      <sheetData sheetId="13">
        <row r="2">
          <cell r="B2">
            <v>1016.16</v>
          </cell>
        </row>
        <row r="105">
          <cell r="B105">
            <v>1879.51</v>
          </cell>
        </row>
        <row r="107">
          <cell r="B107">
            <v>1739.27</v>
          </cell>
        </row>
        <row r="113">
          <cell r="B113">
            <v>-140.24</v>
          </cell>
        </row>
      </sheetData>
      <sheetData sheetId="14">
        <row r="2">
          <cell r="B2">
            <v>925.16000000000008</v>
          </cell>
        </row>
        <row r="105">
          <cell r="B105">
            <v>1772.8700000000001</v>
          </cell>
        </row>
        <row r="107">
          <cell r="B107">
            <v>1745.6200000000001</v>
          </cell>
        </row>
        <row r="113">
          <cell r="B113">
            <v>-27.25</v>
          </cell>
        </row>
      </sheetData>
      <sheetData sheetId="15">
        <row r="2">
          <cell r="B2">
            <v>1089.49</v>
          </cell>
        </row>
        <row r="107">
          <cell r="B107">
            <v>1865.11</v>
          </cell>
        </row>
      </sheetData>
      <sheetData sheetId="16">
        <row r="2">
          <cell r="B2">
            <v>964.47</v>
          </cell>
        </row>
        <row r="107">
          <cell r="B107">
            <v>1719.1</v>
          </cell>
        </row>
      </sheetData>
      <sheetData sheetId="17">
        <row r="2">
          <cell r="B2">
            <v>1091.92</v>
          </cell>
        </row>
        <row r="107">
          <cell r="B107">
            <v>1909.76</v>
          </cell>
        </row>
      </sheetData>
      <sheetData sheetId="18">
        <row r="2">
          <cell r="B2">
            <v>780.57</v>
          </cell>
        </row>
        <row r="107">
          <cell r="B107">
            <v>3114.44</v>
          </cell>
        </row>
      </sheetData>
      <sheetData sheetId="19">
        <row r="2">
          <cell r="B2">
            <v>865.12999999999988</v>
          </cell>
        </row>
        <row r="107">
          <cell r="B107">
            <v>1583.8</v>
          </cell>
        </row>
      </sheetData>
      <sheetData sheetId="20">
        <row r="2">
          <cell r="B2">
            <v>844.34000000000015</v>
          </cell>
        </row>
        <row r="107">
          <cell r="B107">
            <v>972.02</v>
          </cell>
        </row>
      </sheetData>
      <sheetData sheetId="21">
        <row r="2">
          <cell r="B2">
            <v>792.78</v>
          </cell>
        </row>
        <row r="108">
          <cell r="B108">
            <v>972.01</v>
          </cell>
        </row>
      </sheetData>
      <sheetData sheetId="22">
        <row r="2">
          <cell r="B2">
            <v>744.04</v>
          </cell>
        </row>
        <row r="108">
          <cell r="B108">
            <v>4471.9799999999996</v>
          </cell>
        </row>
      </sheetData>
      <sheetData sheetId="23">
        <row r="1">
          <cell r="A1" t="str">
            <v>Obligatorios</v>
          </cell>
        </row>
      </sheetData>
      <sheetData sheetId="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tos 2017"/>
      <sheetName val="Gráfico general"/>
      <sheetName val="Gráficos"/>
      <sheetName val="Gasolina"/>
      <sheetName val="Anual"/>
      <sheetName val="Ahorro"/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aux"/>
      <sheetName val="Historia"/>
      <sheetName val="Gastos 2017_2.0"/>
    </sheetNames>
    <sheetDataSet>
      <sheetData sheetId="0"/>
      <sheetData sheetId="1"/>
      <sheetData sheetId="2"/>
      <sheetData sheetId="3"/>
      <sheetData sheetId="4"/>
      <sheetData sheetId="5"/>
      <sheetData sheetId="6">
        <row r="117">
          <cell r="B117">
            <v>1978.9</v>
          </cell>
        </row>
        <row r="119">
          <cell r="B119">
            <v>2132.77</v>
          </cell>
        </row>
        <row r="120">
          <cell r="B120">
            <v>153.86999999999989</v>
          </cell>
        </row>
        <row r="121">
          <cell r="B121">
            <v>153.86999999999989</v>
          </cell>
        </row>
      </sheetData>
      <sheetData sheetId="7">
        <row r="117">
          <cell r="B117">
            <v>1808.4499999999998</v>
          </cell>
        </row>
        <row r="119">
          <cell r="B119">
            <v>1786.7599999999998</v>
          </cell>
        </row>
        <row r="120">
          <cell r="B120">
            <v>-21.690000000000055</v>
          </cell>
        </row>
      </sheetData>
      <sheetData sheetId="8">
        <row r="117">
          <cell r="B117">
            <v>1343.69</v>
          </cell>
        </row>
        <row r="119">
          <cell r="B119">
            <v>1749.03</v>
          </cell>
        </row>
        <row r="120">
          <cell r="B120">
            <v>405.33999999999992</v>
          </cell>
        </row>
      </sheetData>
      <sheetData sheetId="9">
        <row r="118">
          <cell r="B118">
            <v>2741.92</v>
          </cell>
        </row>
        <row r="120">
          <cell r="B120">
            <v>1927.08</v>
          </cell>
        </row>
        <row r="121">
          <cell r="B121">
            <v>-814.84000000000015</v>
          </cell>
        </row>
      </sheetData>
      <sheetData sheetId="10">
        <row r="118">
          <cell r="B118">
            <v>1668.7099999999996</v>
          </cell>
        </row>
        <row r="120">
          <cell r="B120">
            <v>1912.5</v>
          </cell>
        </row>
        <row r="121">
          <cell r="B121">
            <v>243.79000000000042</v>
          </cell>
        </row>
      </sheetData>
      <sheetData sheetId="11">
        <row r="118">
          <cell r="B118">
            <v>1570.84</v>
          </cell>
        </row>
        <row r="120">
          <cell r="B120">
            <v>1787.1299999999999</v>
          </cell>
        </row>
        <row r="121">
          <cell r="B121">
            <v>216.28999999999996</v>
          </cell>
        </row>
      </sheetData>
      <sheetData sheetId="12">
        <row r="117">
          <cell r="B117">
            <v>1929.4900000000002</v>
          </cell>
        </row>
        <row r="119">
          <cell r="B119">
            <v>3666.78</v>
          </cell>
        </row>
        <row r="120">
          <cell r="B120">
            <v>1737.29</v>
          </cell>
        </row>
      </sheetData>
      <sheetData sheetId="13">
        <row r="116">
          <cell r="B116">
            <v>1963.0400000000002</v>
          </cell>
        </row>
        <row r="118">
          <cell r="B118">
            <v>2055.2599999999998</v>
          </cell>
        </row>
        <row r="119">
          <cell r="B119">
            <v>92.219999999999573</v>
          </cell>
        </row>
      </sheetData>
      <sheetData sheetId="14">
        <row r="117">
          <cell r="B117">
            <v>2352.5800000000004</v>
          </cell>
        </row>
        <row r="119">
          <cell r="B119">
            <v>1759.1699999999998</v>
          </cell>
        </row>
        <row r="120">
          <cell r="B120">
            <v>-593.41000000000054</v>
          </cell>
        </row>
      </sheetData>
      <sheetData sheetId="15">
        <row r="117">
          <cell r="B117">
            <v>3030.6000000000004</v>
          </cell>
        </row>
        <row r="119">
          <cell r="B119">
            <v>1774.3999999999999</v>
          </cell>
        </row>
        <row r="120">
          <cell r="B120">
            <v>-1256.2000000000005</v>
          </cell>
        </row>
      </sheetData>
      <sheetData sheetId="16">
        <row r="117">
          <cell r="B117">
            <v>1839.1399999999999</v>
          </cell>
        </row>
        <row r="119">
          <cell r="B119">
            <v>1723.92</v>
          </cell>
        </row>
        <row r="120">
          <cell r="B120">
            <v>-115.2199999999998</v>
          </cell>
        </row>
      </sheetData>
      <sheetData sheetId="17">
        <row r="118">
          <cell r="B118">
            <v>2755.7</v>
          </cell>
        </row>
        <row r="120">
          <cell r="B120">
            <v>4641.97</v>
          </cell>
        </row>
        <row r="121">
          <cell r="B121">
            <v>1886.2700000000004</v>
          </cell>
        </row>
      </sheetData>
      <sheetData sheetId="18"/>
      <sheetData sheetId="19"/>
      <sheetData sheetId="20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ergio" refreshedDate="43877.578484259262" createdVersion="6" refreshedVersion="6" minRefreshableVersion="3" recordCount="89" xr:uid="{D9B6CC93-6B0A-4E32-9D63-94D215C50110}">
  <cacheSource type="worksheet">
    <worksheetSource ref="A1:N90" sheet="Gastos 2020"/>
  </cacheSource>
  <cacheFields count="14">
    <cacheField name="2020" numFmtId="0">
      <sharedItems count="75">
        <s v="Hogar"/>
        <s v="Alimentación"/>
        <s v="Ahorra Más"/>
        <s v="Aldi"/>
        <s v="Baratas"/>
        <s v="Carrefour"/>
        <s v="Chino"/>
        <s v="Mercadillo"/>
        <s v="Mercadona"/>
        <s v="Shell"/>
        <s v="Valentín"/>
        <s v="Otros"/>
        <s v="GastosCasa"/>
        <s v="Alquiler"/>
        <s v="Aseo"/>
        <s v="Compras para casa"/>
        <s v="Doc. Imp. Multas"/>
        <s v="Productos limpieza"/>
        <s v="Salud"/>
        <s v="Lucas"/>
        <s v="Complementos"/>
        <s v="Chucherías"/>
        <s v="Piensos"/>
        <s v="Pollo"/>
        <s v="Veterinario"/>
        <s v="Recibos"/>
        <s v="Canal Isabel II"/>
        <s v="Gas Natural"/>
        <s v="Iberdrola"/>
        <s v="Lowi"/>
        <s v="Varios"/>
        <s v="Transporte"/>
        <s v="JoseMari"/>
        <s v="Gasolina"/>
        <s v="Imp. Multas y seguro"/>
        <s v="Taller"/>
        <s v="MariCarmen"/>
        <s v="OtrosTrans"/>
        <s v="Autobús / Metro"/>
        <s v="Cercanías"/>
        <s v="Parking"/>
        <s v="Vespa gasolina"/>
        <s v="Vespa taller"/>
        <s v="Obligatorios"/>
        <s v="Ocio"/>
        <s v="Bebida"/>
        <s v="Alcalá"/>
        <s v="Cerceda"/>
        <s v="Madrid"/>
        <s v="Pozuelo"/>
        <s v="Comida"/>
        <s v="Compras"/>
        <s v="Calzado"/>
        <s v="Correos"/>
        <s v="Deporte"/>
        <s v="Entretenimiento"/>
        <s v="Formación"/>
        <s v="Hobbies"/>
        <s v="Loterías"/>
        <s v="Regalos"/>
        <s v="Ropa"/>
        <s v="Tecnología"/>
        <s v="Viajes"/>
        <s v="Aduanas"/>
        <s v="Alojamiento"/>
        <s v="Alojamiento Lucas"/>
        <s v="Alquiler de coche"/>
        <s v="Aviones"/>
        <s v="Eventos"/>
        <s v="Parking y peajes"/>
        <s v="Tarjeta de crédito"/>
        <s v="Transporte público"/>
        <s v="Churrería" u="1"/>
        <s v="Kebab" u="1"/>
        <s v="Carcasas de pollo" u="1"/>
      </sharedItems>
    </cacheField>
    <cacheField name="Enero" numFmtId="164">
      <sharedItems containsSemiMixedTypes="0" containsString="0" containsNumber="1" containsInteger="1" minValue="0" maxValue="0"/>
    </cacheField>
    <cacheField name="Febrero" numFmtId="164">
      <sharedItems containsSemiMixedTypes="0" containsString="0" containsNumber="1" containsInteger="1" minValue="0" maxValue="0"/>
    </cacheField>
    <cacheField name="Marzo" numFmtId="164">
      <sharedItems containsNonDate="0" containsString="0" containsBlank="1"/>
    </cacheField>
    <cacheField name="Abril" numFmtId="164">
      <sharedItems containsNonDate="0" containsString="0" containsBlank="1"/>
    </cacheField>
    <cacheField name="Mayo" numFmtId="164">
      <sharedItems containsNonDate="0" containsString="0" containsBlank="1"/>
    </cacheField>
    <cacheField name="Junio" numFmtId="164">
      <sharedItems containsNonDate="0" containsString="0" containsBlank="1"/>
    </cacheField>
    <cacheField name="Julio" numFmtId="164">
      <sharedItems containsNonDate="0" containsString="0" containsBlank="1"/>
    </cacheField>
    <cacheField name="Agosto" numFmtId="164">
      <sharedItems containsNonDate="0" containsString="0" containsBlank="1"/>
    </cacheField>
    <cacheField name="Septiembre" numFmtId="164">
      <sharedItems containsNonDate="0" containsString="0" containsBlank="1"/>
    </cacheField>
    <cacheField name="Octubre" numFmtId="164">
      <sharedItems containsNonDate="0" containsString="0" containsBlank="1"/>
    </cacheField>
    <cacheField name="Noviembre" numFmtId="164">
      <sharedItems containsNonDate="0" containsString="0" containsBlank="1"/>
    </cacheField>
    <cacheField name="Diciembre" numFmtId="0">
      <sharedItems containsNonDate="0" containsString="0" containsBlank="1"/>
    </cacheField>
    <cacheField name="Total" numFmtId="164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ergio" refreshedDate="43877.578484490739" createdVersion="6" refreshedVersion="6" minRefreshableVersion="3" recordCount="105" xr:uid="{576AB121-D724-40BD-8588-B6A88FFA708A}">
  <cacheSource type="worksheet">
    <worksheetSource ref="A1:N1048576" sheet="Alimentación"/>
  </cacheSource>
  <cacheFields count="14">
    <cacheField name="Alimentación" numFmtId="0">
      <sharedItems containsBlank="1" count="89">
        <s v="Aliños"/>
        <s v="Aceite"/>
        <s v="Condimentos"/>
        <s v="Mayonesa"/>
        <s v="Salsas"/>
        <s v="Vinagre"/>
        <s v="Otros"/>
        <s v="Aperitivos"/>
        <s v="Aceitunas"/>
        <s v="Dulces"/>
        <s v="Nachos"/>
        <s v="Frutos secos"/>
        <s v="Patatas fritas"/>
        <s v="Bebidas"/>
        <s v="Aquarius"/>
        <s v="Cerveza"/>
        <s v="Coca cola"/>
        <s v="Vino"/>
        <s v="Zumo"/>
        <s v="Otras"/>
        <s v="Carne"/>
        <s v="Cerdo"/>
        <s v="Pavo"/>
        <s v="Pollo"/>
        <s v="Ternera"/>
        <s v="Cereales"/>
        <s v="Arroz"/>
        <s v="Avena"/>
        <s v="Pan"/>
        <s v="Pan otros"/>
        <s v="Tortillas"/>
        <s v="Otro"/>
        <s v="Charcutería"/>
        <s v="Chorizo"/>
        <s v="Jamón serrano"/>
        <s v="Jamón york"/>
        <s v="Sanchichón"/>
        <s v="Conservas"/>
        <s v="Atún"/>
        <s v="Champiñones"/>
        <s v="Congelados"/>
        <s v="Del mar"/>
        <s v="Sopas y caldos"/>
        <s v="Fastfood"/>
        <s v="Chino"/>
        <s v="Hamburguesa"/>
        <s v="Kebab"/>
        <s v="Pizza"/>
        <s v="Frutas"/>
        <s v="Aguacates"/>
        <s v="Fresas"/>
        <s v="Limones"/>
        <s v="Manzanas"/>
        <s v="Naranjas"/>
        <s v="Peras"/>
        <s v="Plátanos"/>
        <s v="Lácteos"/>
        <s v="Huevos"/>
        <s v="Leche de avena"/>
        <s v="Mantequilla"/>
        <s v="Quesos"/>
        <s v="Pasta"/>
        <s v="Espirales"/>
        <s v="Macarrones"/>
        <s v="Nidos"/>
        <s v="Tallarines"/>
        <s v="Pescados"/>
        <s v="Mejillones"/>
        <s v="Merluza"/>
        <s v="Salmón"/>
        <s v="Postres"/>
        <s v="Gelatina"/>
        <s v="Helado"/>
        <s v="Yogur"/>
        <s v="Verduras"/>
        <s v="Brócoli"/>
        <s v="Calabaza"/>
        <s v="Calabacín"/>
        <s v="Canónigos"/>
        <s v="Cebollas"/>
        <s v="Espárragos"/>
        <s v="Legumbres"/>
        <s v="Patatas"/>
        <s v="Tomates"/>
        <s v="Zanahorias"/>
        <s v="Total"/>
        <m/>
        <s v="Hummus" u="1"/>
        <s v="Cebolla" u="1"/>
      </sharedItems>
    </cacheField>
    <cacheField name="Enero" numFmtId="0">
      <sharedItems containsString="0" containsBlank="1" containsNumber="1" containsInteger="1" minValue="0" maxValue="0"/>
    </cacheField>
    <cacheField name="Febrero" numFmtId="0">
      <sharedItems containsString="0" containsBlank="1" containsNumber="1" containsInteger="1" minValue="0" maxValue="0"/>
    </cacheField>
    <cacheField name="Marzo" numFmtId="0">
      <sharedItems containsNonDate="0" containsString="0" containsBlank="1"/>
    </cacheField>
    <cacheField name="Abril" numFmtId="0">
      <sharedItems containsNonDate="0" containsString="0" containsBlank="1"/>
    </cacheField>
    <cacheField name="Mayo" numFmtId="0">
      <sharedItems containsNonDate="0" containsString="0" containsBlank="1"/>
    </cacheField>
    <cacheField name="Junio" numFmtId="0">
      <sharedItems containsNonDate="0" containsString="0" containsBlank="1"/>
    </cacheField>
    <cacheField name="Julio" numFmtId="0">
      <sharedItems containsNonDate="0" containsString="0" containsBlank="1"/>
    </cacheField>
    <cacheField name="Agosto" numFmtId="0">
      <sharedItems containsNonDate="0" containsString="0" containsBlank="1"/>
    </cacheField>
    <cacheField name="Septiembre" numFmtId="0">
      <sharedItems containsNonDate="0" containsString="0" containsBlank="1"/>
    </cacheField>
    <cacheField name="Octubre" numFmtId="0">
      <sharedItems containsNonDate="0" containsString="0" containsBlank="1"/>
    </cacheField>
    <cacheField name="Noviembre" numFmtId="0">
      <sharedItems containsNonDate="0" containsString="0" containsBlank="1"/>
    </cacheField>
    <cacheField name="Diciembre" numFmtId="0">
      <sharedItems containsNonDate="0" containsString="0" containsBlank="1"/>
    </cacheField>
    <cacheField name="Total" numFmtId="0">
      <sharedItems containsString="0" containsBlank="1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9">
  <r>
    <x v="0"/>
    <n v="0"/>
    <n v="0"/>
    <m/>
    <m/>
    <m/>
    <m/>
    <m/>
    <m/>
    <m/>
    <m/>
    <m/>
    <m/>
    <n v="0"/>
  </r>
  <r>
    <x v="1"/>
    <n v="0"/>
    <n v="0"/>
    <m/>
    <m/>
    <m/>
    <m/>
    <m/>
    <m/>
    <m/>
    <m/>
    <m/>
    <m/>
    <n v="0"/>
  </r>
  <r>
    <x v="2"/>
    <n v="0"/>
    <n v="0"/>
    <m/>
    <m/>
    <m/>
    <m/>
    <m/>
    <m/>
    <m/>
    <m/>
    <m/>
    <m/>
    <n v="0"/>
  </r>
  <r>
    <x v="3"/>
    <n v="0"/>
    <n v="0"/>
    <m/>
    <m/>
    <m/>
    <m/>
    <m/>
    <m/>
    <m/>
    <m/>
    <m/>
    <m/>
    <n v="0"/>
  </r>
  <r>
    <x v="4"/>
    <n v="0"/>
    <n v="0"/>
    <m/>
    <m/>
    <m/>
    <m/>
    <m/>
    <m/>
    <m/>
    <m/>
    <m/>
    <m/>
    <n v="0"/>
  </r>
  <r>
    <x v="5"/>
    <n v="0"/>
    <n v="0"/>
    <m/>
    <m/>
    <m/>
    <m/>
    <m/>
    <m/>
    <m/>
    <m/>
    <m/>
    <m/>
    <n v="0"/>
  </r>
  <r>
    <x v="6"/>
    <n v="0"/>
    <n v="0"/>
    <m/>
    <m/>
    <m/>
    <m/>
    <m/>
    <m/>
    <m/>
    <m/>
    <m/>
    <m/>
    <n v="0"/>
  </r>
  <r>
    <x v="7"/>
    <n v="0"/>
    <n v="0"/>
    <m/>
    <m/>
    <m/>
    <m/>
    <m/>
    <m/>
    <m/>
    <m/>
    <m/>
    <m/>
    <n v="0"/>
  </r>
  <r>
    <x v="8"/>
    <n v="0"/>
    <n v="0"/>
    <m/>
    <m/>
    <m/>
    <m/>
    <m/>
    <m/>
    <m/>
    <m/>
    <m/>
    <m/>
    <n v="0"/>
  </r>
  <r>
    <x v="9"/>
    <n v="0"/>
    <n v="0"/>
    <m/>
    <m/>
    <m/>
    <m/>
    <m/>
    <m/>
    <m/>
    <m/>
    <m/>
    <m/>
    <n v="0"/>
  </r>
  <r>
    <x v="10"/>
    <n v="0"/>
    <n v="0"/>
    <m/>
    <m/>
    <m/>
    <m/>
    <m/>
    <m/>
    <m/>
    <m/>
    <m/>
    <m/>
    <n v="0"/>
  </r>
  <r>
    <x v="11"/>
    <n v="0"/>
    <n v="0"/>
    <m/>
    <m/>
    <m/>
    <m/>
    <m/>
    <m/>
    <m/>
    <m/>
    <m/>
    <m/>
    <n v="0"/>
  </r>
  <r>
    <x v="12"/>
    <n v="0"/>
    <n v="0"/>
    <m/>
    <m/>
    <m/>
    <m/>
    <m/>
    <m/>
    <m/>
    <m/>
    <m/>
    <m/>
    <n v="0"/>
  </r>
  <r>
    <x v="13"/>
    <n v="0"/>
    <n v="0"/>
    <m/>
    <m/>
    <m/>
    <m/>
    <m/>
    <m/>
    <m/>
    <m/>
    <m/>
    <m/>
    <n v="0"/>
  </r>
  <r>
    <x v="14"/>
    <n v="0"/>
    <n v="0"/>
    <m/>
    <m/>
    <m/>
    <m/>
    <m/>
    <m/>
    <m/>
    <m/>
    <m/>
    <m/>
    <n v="0"/>
  </r>
  <r>
    <x v="15"/>
    <n v="0"/>
    <n v="0"/>
    <m/>
    <m/>
    <m/>
    <m/>
    <m/>
    <m/>
    <m/>
    <m/>
    <m/>
    <m/>
    <n v="0"/>
  </r>
  <r>
    <x v="16"/>
    <n v="0"/>
    <n v="0"/>
    <m/>
    <m/>
    <m/>
    <m/>
    <m/>
    <m/>
    <m/>
    <m/>
    <m/>
    <m/>
    <n v="0"/>
  </r>
  <r>
    <x v="17"/>
    <n v="0"/>
    <n v="0"/>
    <m/>
    <m/>
    <m/>
    <m/>
    <m/>
    <m/>
    <m/>
    <m/>
    <m/>
    <m/>
    <n v="0"/>
  </r>
  <r>
    <x v="18"/>
    <n v="0"/>
    <n v="0"/>
    <m/>
    <m/>
    <m/>
    <m/>
    <m/>
    <m/>
    <m/>
    <m/>
    <m/>
    <m/>
    <n v="0"/>
  </r>
  <r>
    <x v="19"/>
    <n v="0"/>
    <n v="0"/>
    <m/>
    <m/>
    <m/>
    <m/>
    <m/>
    <m/>
    <m/>
    <m/>
    <m/>
    <m/>
    <n v="0"/>
  </r>
  <r>
    <x v="20"/>
    <n v="0"/>
    <n v="0"/>
    <m/>
    <m/>
    <m/>
    <m/>
    <m/>
    <m/>
    <m/>
    <m/>
    <m/>
    <m/>
    <n v="0"/>
  </r>
  <r>
    <x v="21"/>
    <n v="0"/>
    <n v="0"/>
    <m/>
    <m/>
    <m/>
    <m/>
    <m/>
    <m/>
    <m/>
    <m/>
    <m/>
    <m/>
    <n v="0"/>
  </r>
  <r>
    <x v="22"/>
    <n v="0"/>
    <n v="0"/>
    <m/>
    <m/>
    <m/>
    <m/>
    <m/>
    <m/>
    <m/>
    <m/>
    <m/>
    <m/>
    <n v="0"/>
  </r>
  <r>
    <x v="23"/>
    <n v="0"/>
    <n v="0"/>
    <m/>
    <m/>
    <m/>
    <m/>
    <m/>
    <m/>
    <m/>
    <m/>
    <m/>
    <m/>
    <n v="0"/>
  </r>
  <r>
    <x v="24"/>
    <n v="0"/>
    <n v="0"/>
    <m/>
    <m/>
    <m/>
    <m/>
    <m/>
    <m/>
    <m/>
    <m/>
    <m/>
    <m/>
    <n v="0"/>
  </r>
  <r>
    <x v="25"/>
    <n v="0"/>
    <n v="0"/>
    <m/>
    <m/>
    <m/>
    <m/>
    <m/>
    <m/>
    <m/>
    <m/>
    <m/>
    <m/>
    <n v="0"/>
  </r>
  <r>
    <x v="26"/>
    <n v="0"/>
    <n v="0"/>
    <m/>
    <m/>
    <m/>
    <m/>
    <m/>
    <m/>
    <m/>
    <m/>
    <m/>
    <m/>
    <n v="0"/>
  </r>
  <r>
    <x v="27"/>
    <n v="0"/>
    <n v="0"/>
    <m/>
    <m/>
    <m/>
    <m/>
    <m/>
    <m/>
    <m/>
    <m/>
    <m/>
    <m/>
    <n v="0"/>
  </r>
  <r>
    <x v="28"/>
    <n v="0"/>
    <n v="0"/>
    <m/>
    <m/>
    <m/>
    <m/>
    <m/>
    <m/>
    <m/>
    <m/>
    <m/>
    <m/>
    <n v="0"/>
  </r>
  <r>
    <x v="29"/>
    <n v="0"/>
    <n v="0"/>
    <m/>
    <m/>
    <m/>
    <m/>
    <m/>
    <m/>
    <m/>
    <m/>
    <m/>
    <m/>
    <n v="0"/>
  </r>
  <r>
    <x v="30"/>
    <n v="0"/>
    <n v="0"/>
    <m/>
    <m/>
    <m/>
    <m/>
    <m/>
    <m/>
    <m/>
    <m/>
    <m/>
    <m/>
    <n v="0"/>
  </r>
  <r>
    <x v="31"/>
    <n v="0"/>
    <n v="0"/>
    <m/>
    <m/>
    <m/>
    <m/>
    <m/>
    <m/>
    <m/>
    <m/>
    <m/>
    <m/>
    <n v="0"/>
  </r>
  <r>
    <x v="32"/>
    <n v="0"/>
    <n v="0"/>
    <m/>
    <m/>
    <m/>
    <m/>
    <m/>
    <m/>
    <m/>
    <m/>
    <m/>
    <m/>
    <n v="0"/>
  </r>
  <r>
    <x v="20"/>
    <n v="0"/>
    <n v="0"/>
    <m/>
    <m/>
    <m/>
    <m/>
    <m/>
    <m/>
    <m/>
    <m/>
    <m/>
    <m/>
    <n v="0"/>
  </r>
  <r>
    <x v="33"/>
    <n v="0"/>
    <n v="0"/>
    <m/>
    <m/>
    <m/>
    <m/>
    <m/>
    <m/>
    <m/>
    <m/>
    <m/>
    <m/>
    <n v="0"/>
  </r>
  <r>
    <x v="34"/>
    <n v="0"/>
    <n v="0"/>
    <m/>
    <m/>
    <m/>
    <m/>
    <m/>
    <m/>
    <m/>
    <m/>
    <m/>
    <m/>
    <n v="0"/>
  </r>
  <r>
    <x v="35"/>
    <n v="0"/>
    <n v="0"/>
    <m/>
    <m/>
    <m/>
    <m/>
    <m/>
    <m/>
    <m/>
    <m/>
    <m/>
    <m/>
    <n v="0"/>
  </r>
  <r>
    <x v="36"/>
    <n v="0"/>
    <n v="0"/>
    <m/>
    <m/>
    <m/>
    <m/>
    <m/>
    <m/>
    <m/>
    <m/>
    <m/>
    <m/>
    <n v="0"/>
  </r>
  <r>
    <x v="20"/>
    <n v="0"/>
    <n v="0"/>
    <m/>
    <m/>
    <m/>
    <m/>
    <m/>
    <m/>
    <m/>
    <m/>
    <m/>
    <m/>
    <n v="0"/>
  </r>
  <r>
    <x v="33"/>
    <n v="0"/>
    <n v="0"/>
    <m/>
    <m/>
    <m/>
    <m/>
    <m/>
    <m/>
    <m/>
    <m/>
    <m/>
    <m/>
    <n v="0"/>
  </r>
  <r>
    <x v="34"/>
    <n v="0"/>
    <n v="0"/>
    <m/>
    <m/>
    <m/>
    <m/>
    <m/>
    <m/>
    <m/>
    <m/>
    <m/>
    <m/>
    <n v="0"/>
  </r>
  <r>
    <x v="35"/>
    <n v="0"/>
    <n v="0"/>
    <m/>
    <m/>
    <m/>
    <m/>
    <m/>
    <m/>
    <m/>
    <m/>
    <m/>
    <m/>
    <n v="0"/>
  </r>
  <r>
    <x v="37"/>
    <n v="0"/>
    <n v="0"/>
    <m/>
    <m/>
    <m/>
    <m/>
    <m/>
    <m/>
    <m/>
    <m/>
    <m/>
    <m/>
    <n v="0"/>
  </r>
  <r>
    <x v="38"/>
    <n v="0"/>
    <n v="0"/>
    <m/>
    <m/>
    <m/>
    <m/>
    <m/>
    <m/>
    <m/>
    <m/>
    <m/>
    <m/>
    <n v="0"/>
  </r>
  <r>
    <x v="39"/>
    <n v="0"/>
    <n v="0"/>
    <m/>
    <m/>
    <m/>
    <m/>
    <m/>
    <m/>
    <m/>
    <m/>
    <m/>
    <m/>
    <n v="0"/>
  </r>
  <r>
    <x v="40"/>
    <n v="0"/>
    <n v="0"/>
    <m/>
    <m/>
    <m/>
    <m/>
    <m/>
    <m/>
    <m/>
    <m/>
    <m/>
    <m/>
    <n v="0"/>
  </r>
  <r>
    <x v="41"/>
    <n v="0"/>
    <n v="0"/>
    <m/>
    <m/>
    <m/>
    <m/>
    <m/>
    <m/>
    <m/>
    <m/>
    <m/>
    <m/>
    <n v="0"/>
  </r>
  <r>
    <x v="42"/>
    <n v="0"/>
    <n v="0"/>
    <m/>
    <m/>
    <m/>
    <m/>
    <m/>
    <m/>
    <m/>
    <m/>
    <m/>
    <m/>
    <n v="0"/>
  </r>
  <r>
    <x v="43"/>
    <n v="0"/>
    <n v="0"/>
    <m/>
    <m/>
    <m/>
    <m/>
    <m/>
    <m/>
    <m/>
    <m/>
    <m/>
    <m/>
    <n v="0"/>
  </r>
  <r>
    <x v="44"/>
    <n v="0"/>
    <n v="0"/>
    <m/>
    <m/>
    <m/>
    <m/>
    <m/>
    <m/>
    <m/>
    <m/>
    <m/>
    <m/>
    <n v="0"/>
  </r>
  <r>
    <x v="45"/>
    <n v="0"/>
    <n v="0"/>
    <m/>
    <m/>
    <m/>
    <m/>
    <m/>
    <m/>
    <m/>
    <m/>
    <m/>
    <m/>
    <n v="0"/>
  </r>
  <r>
    <x v="46"/>
    <n v="0"/>
    <n v="0"/>
    <m/>
    <m/>
    <m/>
    <m/>
    <m/>
    <m/>
    <m/>
    <m/>
    <m/>
    <m/>
    <n v="0"/>
  </r>
  <r>
    <x v="47"/>
    <n v="0"/>
    <n v="0"/>
    <m/>
    <m/>
    <m/>
    <m/>
    <m/>
    <m/>
    <m/>
    <m/>
    <m/>
    <m/>
    <n v="0"/>
  </r>
  <r>
    <x v="48"/>
    <n v="0"/>
    <n v="0"/>
    <m/>
    <m/>
    <m/>
    <m/>
    <m/>
    <m/>
    <m/>
    <m/>
    <m/>
    <m/>
    <n v="0"/>
  </r>
  <r>
    <x v="49"/>
    <n v="0"/>
    <n v="0"/>
    <m/>
    <m/>
    <m/>
    <m/>
    <m/>
    <m/>
    <m/>
    <m/>
    <m/>
    <m/>
    <n v="0"/>
  </r>
  <r>
    <x v="11"/>
    <n v="0"/>
    <n v="0"/>
    <m/>
    <m/>
    <m/>
    <m/>
    <m/>
    <m/>
    <m/>
    <m/>
    <m/>
    <m/>
    <n v="0"/>
  </r>
  <r>
    <x v="50"/>
    <n v="0"/>
    <n v="0"/>
    <m/>
    <m/>
    <m/>
    <m/>
    <m/>
    <m/>
    <m/>
    <m/>
    <m/>
    <m/>
    <n v="0"/>
  </r>
  <r>
    <x v="46"/>
    <n v="0"/>
    <n v="0"/>
    <m/>
    <m/>
    <m/>
    <m/>
    <m/>
    <m/>
    <m/>
    <m/>
    <m/>
    <m/>
    <n v="0"/>
  </r>
  <r>
    <x v="47"/>
    <n v="0"/>
    <n v="0"/>
    <m/>
    <m/>
    <m/>
    <m/>
    <m/>
    <m/>
    <m/>
    <m/>
    <m/>
    <m/>
    <n v="0"/>
  </r>
  <r>
    <x v="48"/>
    <n v="0"/>
    <n v="0"/>
    <m/>
    <m/>
    <m/>
    <m/>
    <m/>
    <m/>
    <m/>
    <m/>
    <m/>
    <m/>
    <n v="0"/>
  </r>
  <r>
    <x v="49"/>
    <n v="0"/>
    <n v="0"/>
    <m/>
    <m/>
    <m/>
    <m/>
    <m/>
    <m/>
    <m/>
    <m/>
    <m/>
    <m/>
    <n v="0"/>
  </r>
  <r>
    <x v="11"/>
    <n v="0"/>
    <n v="0"/>
    <m/>
    <m/>
    <m/>
    <m/>
    <m/>
    <m/>
    <m/>
    <m/>
    <m/>
    <m/>
    <n v="0"/>
  </r>
  <r>
    <x v="51"/>
    <n v="0"/>
    <n v="0"/>
    <m/>
    <m/>
    <m/>
    <m/>
    <m/>
    <m/>
    <m/>
    <m/>
    <m/>
    <m/>
    <n v="0"/>
  </r>
  <r>
    <x v="52"/>
    <n v="0"/>
    <n v="0"/>
    <m/>
    <m/>
    <m/>
    <m/>
    <m/>
    <m/>
    <m/>
    <m/>
    <m/>
    <m/>
    <n v="0"/>
  </r>
  <r>
    <x v="53"/>
    <n v="0"/>
    <n v="0"/>
    <m/>
    <m/>
    <m/>
    <m/>
    <m/>
    <m/>
    <m/>
    <m/>
    <m/>
    <m/>
    <n v="0"/>
  </r>
  <r>
    <x v="54"/>
    <n v="0"/>
    <n v="0"/>
    <m/>
    <m/>
    <m/>
    <m/>
    <m/>
    <m/>
    <m/>
    <m/>
    <m/>
    <m/>
    <n v="0"/>
  </r>
  <r>
    <x v="55"/>
    <n v="0"/>
    <n v="0"/>
    <m/>
    <m/>
    <m/>
    <m/>
    <m/>
    <m/>
    <m/>
    <m/>
    <m/>
    <m/>
    <n v="0"/>
  </r>
  <r>
    <x v="56"/>
    <n v="0"/>
    <n v="0"/>
    <m/>
    <m/>
    <m/>
    <m/>
    <m/>
    <m/>
    <m/>
    <m/>
    <m/>
    <m/>
    <n v="0"/>
  </r>
  <r>
    <x v="57"/>
    <n v="0"/>
    <n v="0"/>
    <m/>
    <m/>
    <m/>
    <m/>
    <m/>
    <m/>
    <m/>
    <m/>
    <m/>
    <m/>
    <n v="0"/>
  </r>
  <r>
    <x v="58"/>
    <n v="0"/>
    <n v="0"/>
    <m/>
    <m/>
    <m/>
    <m/>
    <m/>
    <m/>
    <m/>
    <m/>
    <m/>
    <m/>
    <n v="0"/>
  </r>
  <r>
    <x v="59"/>
    <n v="0"/>
    <n v="0"/>
    <m/>
    <m/>
    <m/>
    <m/>
    <m/>
    <m/>
    <m/>
    <m/>
    <m/>
    <m/>
    <n v="0"/>
  </r>
  <r>
    <x v="60"/>
    <n v="0"/>
    <n v="0"/>
    <m/>
    <m/>
    <m/>
    <m/>
    <m/>
    <m/>
    <m/>
    <m/>
    <m/>
    <m/>
    <n v="0"/>
  </r>
  <r>
    <x v="61"/>
    <n v="0"/>
    <n v="0"/>
    <m/>
    <m/>
    <m/>
    <m/>
    <m/>
    <m/>
    <m/>
    <m/>
    <m/>
    <m/>
    <n v="0"/>
  </r>
  <r>
    <x v="11"/>
    <n v="0"/>
    <n v="0"/>
    <m/>
    <m/>
    <m/>
    <m/>
    <m/>
    <m/>
    <m/>
    <m/>
    <m/>
    <m/>
    <n v="0"/>
  </r>
  <r>
    <x v="62"/>
    <n v="0"/>
    <n v="0"/>
    <m/>
    <m/>
    <m/>
    <m/>
    <m/>
    <m/>
    <m/>
    <m/>
    <m/>
    <m/>
    <n v="0"/>
  </r>
  <r>
    <x v="63"/>
    <n v="0"/>
    <n v="0"/>
    <m/>
    <m/>
    <m/>
    <m/>
    <m/>
    <m/>
    <m/>
    <m/>
    <m/>
    <m/>
    <n v="0"/>
  </r>
  <r>
    <x v="64"/>
    <n v="0"/>
    <n v="0"/>
    <m/>
    <m/>
    <m/>
    <m/>
    <m/>
    <m/>
    <m/>
    <m/>
    <m/>
    <m/>
    <n v="0"/>
  </r>
  <r>
    <x v="65"/>
    <n v="0"/>
    <n v="0"/>
    <m/>
    <m/>
    <m/>
    <m/>
    <m/>
    <m/>
    <m/>
    <m/>
    <m/>
    <m/>
    <n v="0"/>
  </r>
  <r>
    <x v="66"/>
    <n v="0"/>
    <n v="0"/>
    <m/>
    <m/>
    <m/>
    <m/>
    <m/>
    <m/>
    <m/>
    <m/>
    <m/>
    <m/>
    <n v="0"/>
  </r>
  <r>
    <x v="67"/>
    <n v="0"/>
    <n v="0"/>
    <m/>
    <m/>
    <m/>
    <m/>
    <m/>
    <m/>
    <m/>
    <m/>
    <m/>
    <m/>
    <n v="0"/>
  </r>
  <r>
    <x v="50"/>
    <n v="0"/>
    <n v="0"/>
    <m/>
    <m/>
    <m/>
    <m/>
    <m/>
    <m/>
    <m/>
    <m/>
    <m/>
    <m/>
    <n v="0"/>
  </r>
  <r>
    <x v="51"/>
    <n v="0"/>
    <n v="0"/>
    <m/>
    <m/>
    <m/>
    <m/>
    <m/>
    <m/>
    <m/>
    <m/>
    <m/>
    <m/>
    <n v="0"/>
  </r>
  <r>
    <x v="68"/>
    <n v="0"/>
    <n v="0"/>
    <m/>
    <m/>
    <m/>
    <m/>
    <m/>
    <m/>
    <m/>
    <m/>
    <m/>
    <m/>
    <n v="0"/>
  </r>
  <r>
    <x v="33"/>
    <n v="0"/>
    <n v="0"/>
    <m/>
    <m/>
    <m/>
    <m/>
    <m/>
    <m/>
    <m/>
    <m/>
    <m/>
    <m/>
    <n v="0"/>
  </r>
  <r>
    <x v="69"/>
    <n v="0"/>
    <n v="0"/>
    <m/>
    <m/>
    <m/>
    <m/>
    <m/>
    <m/>
    <m/>
    <m/>
    <m/>
    <m/>
    <n v="0"/>
  </r>
  <r>
    <x v="59"/>
    <n v="0"/>
    <n v="0"/>
    <m/>
    <m/>
    <m/>
    <m/>
    <m/>
    <m/>
    <m/>
    <m/>
    <m/>
    <m/>
    <n v="0"/>
  </r>
  <r>
    <x v="70"/>
    <n v="0"/>
    <n v="0"/>
    <m/>
    <m/>
    <m/>
    <m/>
    <m/>
    <m/>
    <m/>
    <m/>
    <m/>
    <m/>
    <n v="0"/>
  </r>
  <r>
    <x v="71"/>
    <n v="0"/>
    <n v="0"/>
    <m/>
    <m/>
    <m/>
    <m/>
    <m/>
    <m/>
    <m/>
    <m/>
    <m/>
    <m/>
    <n v="0"/>
  </r>
  <r>
    <x v="11"/>
    <n v="0"/>
    <n v="0"/>
    <m/>
    <m/>
    <m/>
    <m/>
    <m/>
    <m/>
    <m/>
    <m/>
    <m/>
    <m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5">
  <r>
    <x v="0"/>
    <n v="0"/>
    <n v="0"/>
    <m/>
    <m/>
    <m/>
    <m/>
    <m/>
    <m/>
    <m/>
    <m/>
    <m/>
    <m/>
    <n v="0"/>
  </r>
  <r>
    <x v="1"/>
    <n v="0"/>
    <n v="0"/>
    <m/>
    <m/>
    <m/>
    <m/>
    <m/>
    <m/>
    <m/>
    <m/>
    <m/>
    <m/>
    <n v="0"/>
  </r>
  <r>
    <x v="2"/>
    <n v="0"/>
    <n v="0"/>
    <m/>
    <m/>
    <m/>
    <m/>
    <m/>
    <m/>
    <m/>
    <m/>
    <m/>
    <m/>
    <n v="0"/>
  </r>
  <r>
    <x v="3"/>
    <n v="0"/>
    <n v="0"/>
    <m/>
    <m/>
    <m/>
    <m/>
    <m/>
    <m/>
    <m/>
    <m/>
    <m/>
    <m/>
    <n v="0"/>
  </r>
  <r>
    <x v="4"/>
    <n v="0"/>
    <n v="0"/>
    <m/>
    <m/>
    <m/>
    <m/>
    <m/>
    <m/>
    <m/>
    <m/>
    <m/>
    <m/>
    <n v="0"/>
  </r>
  <r>
    <x v="5"/>
    <n v="0"/>
    <n v="0"/>
    <m/>
    <m/>
    <m/>
    <m/>
    <m/>
    <m/>
    <m/>
    <m/>
    <m/>
    <m/>
    <n v="0"/>
  </r>
  <r>
    <x v="6"/>
    <n v="0"/>
    <n v="0"/>
    <m/>
    <m/>
    <m/>
    <m/>
    <m/>
    <m/>
    <m/>
    <m/>
    <m/>
    <m/>
    <n v="0"/>
  </r>
  <r>
    <x v="7"/>
    <n v="0"/>
    <n v="0"/>
    <m/>
    <m/>
    <m/>
    <m/>
    <m/>
    <m/>
    <m/>
    <m/>
    <m/>
    <m/>
    <n v="0"/>
  </r>
  <r>
    <x v="8"/>
    <n v="0"/>
    <n v="0"/>
    <m/>
    <m/>
    <m/>
    <m/>
    <m/>
    <m/>
    <m/>
    <m/>
    <m/>
    <m/>
    <n v="0"/>
  </r>
  <r>
    <x v="9"/>
    <n v="0"/>
    <n v="0"/>
    <m/>
    <m/>
    <m/>
    <m/>
    <m/>
    <m/>
    <m/>
    <m/>
    <m/>
    <m/>
    <n v="0"/>
  </r>
  <r>
    <x v="10"/>
    <n v="0"/>
    <n v="0"/>
    <m/>
    <m/>
    <m/>
    <m/>
    <m/>
    <m/>
    <m/>
    <m/>
    <m/>
    <m/>
    <n v="0"/>
  </r>
  <r>
    <x v="11"/>
    <n v="0"/>
    <n v="0"/>
    <m/>
    <m/>
    <m/>
    <m/>
    <m/>
    <m/>
    <m/>
    <m/>
    <m/>
    <m/>
    <n v="0"/>
  </r>
  <r>
    <x v="12"/>
    <n v="0"/>
    <n v="0"/>
    <m/>
    <m/>
    <m/>
    <m/>
    <m/>
    <m/>
    <m/>
    <m/>
    <m/>
    <m/>
    <n v="0"/>
  </r>
  <r>
    <x v="6"/>
    <n v="0"/>
    <n v="0"/>
    <m/>
    <m/>
    <m/>
    <m/>
    <m/>
    <m/>
    <m/>
    <m/>
    <m/>
    <m/>
    <n v="0"/>
  </r>
  <r>
    <x v="13"/>
    <n v="0"/>
    <n v="0"/>
    <m/>
    <m/>
    <m/>
    <m/>
    <m/>
    <m/>
    <m/>
    <m/>
    <m/>
    <m/>
    <n v="0"/>
  </r>
  <r>
    <x v="14"/>
    <n v="0"/>
    <n v="0"/>
    <m/>
    <m/>
    <m/>
    <m/>
    <m/>
    <m/>
    <m/>
    <m/>
    <m/>
    <m/>
    <n v="0"/>
  </r>
  <r>
    <x v="15"/>
    <n v="0"/>
    <n v="0"/>
    <m/>
    <m/>
    <m/>
    <m/>
    <m/>
    <m/>
    <m/>
    <m/>
    <m/>
    <m/>
    <n v="0"/>
  </r>
  <r>
    <x v="16"/>
    <n v="0"/>
    <n v="0"/>
    <m/>
    <m/>
    <m/>
    <m/>
    <m/>
    <m/>
    <m/>
    <m/>
    <m/>
    <m/>
    <n v="0"/>
  </r>
  <r>
    <x v="17"/>
    <n v="0"/>
    <n v="0"/>
    <m/>
    <m/>
    <m/>
    <m/>
    <m/>
    <m/>
    <m/>
    <m/>
    <m/>
    <m/>
    <n v="0"/>
  </r>
  <r>
    <x v="18"/>
    <n v="0"/>
    <n v="0"/>
    <m/>
    <m/>
    <m/>
    <m/>
    <m/>
    <m/>
    <m/>
    <m/>
    <m/>
    <m/>
    <n v="0"/>
  </r>
  <r>
    <x v="19"/>
    <n v="0"/>
    <n v="0"/>
    <m/>
    <m/>
    <m/>
    <m/>
    <m/>
    <m/>
    <m/>
    <m/>
    <m/>
    <m/>
    <n v="0"/>
  </r>
  <r>
    <x v="20"/>
    <n v="0"/>
    <n v="0"/>
    <m/>
    <m/>
    <m/>
    <m/>
    <m/>
    <m/>
    <m/>
    <m/>
    <m/>
    <m/>
    <n v="0"/>
  </r>
  <r>
    <x v="21"/>
    <n v="0"/>
    <n v="0"/>
    <m/>
    <m/>
    <m/>
    <m/>
    <m/>
    <m/>
    <m/>
    <m/>
    <m/>
    <m/>
    <n v="0"/>
  </r>
  <r>
    <x v="22"/>
    <n v="0"/>
    <n v="0"/>
    <m/>
    <m/>
    <m/>
    <m/>
    <m/>
    <m/>
    <m/>
    <m/>
    <m/>
    <m/>
    <n v="0"/>
  </r>
  <r>
    <x v="23"/>
    <n v="0"/>
    <n v="0"/>
    <m/>
    <m/>
    <m/>
    <m/>
    <m/>
    <m/>
    <m/>
    <m/>
    <m/>
    <m/>
    <n v="0"/>
  </r>
  <r>
    <x v="24"/>
    <n v="0"/>
    <n v="0"/>
    <m/>
    <m/>
    <m/>
    <m/>
    <m/>
    <m/>
    <m/>
    <m/>
    <m/>
    <m/>
    <n v="0"/>
  </r>
  <r>
    <x v="6"/>
    <n v="0"/>
    <n v="0"/>
    <m/>
    <m/>
    <m/>
    <m/>
    <m/>
    <m/>
    <m/>
    <m/>
    <m/>
    <m/>
    <n v="0"/>
  </r>
  <r>
    <x v="25"/>
    <n v="0"/>
    <n v="0"/>
    <m/>
    <m/>
    <m/>
    <m/>
    <m/>
    <m/>
    <m/>
    <m/>
    <m/>
    <m/>
    <n v="0"/>
  </r>
  <r>
    <x v="26"/>
    <n v="0"/>
    <n v="0"/>
    <m/>
    <m/>
    <m/>
    <m/>
    <m/>
    <m/>
    <m/>
    <m/>
    <m/>
    <m/>
    <n v="0"/>
  </r>
  <r>
    <x v="27"/>
    <n v="0"/>
    <n v="0"/>
    <m/>
    <m/>
    <m/>
    <m/>
    <m/>
    <m/>
    <m/>
    <m/>
    <m/>
    <m/>
    <n v="0"/>
  </r>
  <r>
    <x v="28"/>
    <n v="0"/>
    <n v="0"/>
    <m/>
    <m/>
    <m/>
    <m/>
    <m/>
    <m/>
    <m/>
    <m/>
    <m/>
    <m/>
    <n v="0"/>
  </r>
  <r>
    <x v="29"/>
    <n v="0"/>
    <n v="0"/>
    <m/>
    <m/>
    <m/>
    <m/>
    <m/>
    <m/>
    <m/>
    <m/>
    <m/>
    <m/>
    <n v="0"/>
  </r>
  <r>
    <x v="30"/>
    <n v="0"/>
    <n v="0"/>
    <m/>
    <m/>
    <m/>
    <m/>
    <m/>
    <m/>
    <m/>
    <m/>
    <m/>
    <m/>
    <n v="0"/>
  </r>
  <r>
    <x v="31"/>
    <n v="0"/>
    <n v="0"/>
    <m/>
    <m/>
    <m/>
    <m/>
    <m/>
    <m/>
    <m/>
    <m/>
    <m/>
    <m/>
    <n v="0"/>
  </r>
  <r>
    <x v="32"/>
    <n v="0"/>
    <n v="0"/>
    <m/>
    <m/>
    <m/>
    <m/>
    <m/>
    <m/>
    <m/>
    <m/>
    <m/>
    <m/>
    <n v="0"/>
  </r>
  <r>
    <x v="33"/>
    <n v="0"/>
    <n v="0"/>
    <m/>
    <m/>
    <m/>
    <m/>
    <m/>
    <m/>
    <m/>
    <m/>
    <m/>
    <m/>
    <n v="0"/>
  </r>
  <r>
    <x v="34"/>
    <n v="0"/>
    <n v="0"/>
    <m/>
    <m/>
    <m/>
    <m/>
    <m/>
    <m/>
    <m/>
    <m/>
    <m/>
    <m/>
    <n v="0"/>
  </r>
  <r>
    <x v="35"/>
    <n v="0"/>
    <n v="0"/>
    <m/>
    <m/>
    <m/>
    <m/>
    <m/>
    <m/>
    <m/>
    <m/>
    <m/>
    <m/>
    <n v="0"/>
  </r>
  <r>
    <x v="36"/>
    <n v="0"/>
    <n v="0"/>
    <m/>
    <m/>
    <m/>
    <m/>
    <m/>
    <m/>
    <m/>
    <m/>
    <m/>
    <m/>
    <n v="0"/>
  </r>
  <r>
    <x v="31"/>
    <n v="0"/>
    <n v="0"/>
    <m/>
    <m/>
    <m/>
    <m/>
    <m/>
    <m/>
    <m/>
    <m/>
    <m/>
    <m/>
    <n v="0"/>
  </r>
  <r>
    <x v="37"/>
    <n v="0"/>
    <n v="0"/>
    <m/>
    <m/>
    <m/>
    <m/>
    <m/>
    <m/>
    <m/>
    <m/>
    <m/>
    <m/>
    <n v="0"/>
  </r>
  <r>
    <x v="38"/>
    <n v="0"/>
    <n v="0"/>
    <m/>
    <m/>
    <m/>
    <m/>
    <m/>
    <m/>
    <m/>
    <m/>
    <m/>
    <m/>
    <n v="0"/>
  </r>
  <r>
    <x v="39"/>
    <n v="0"/>
    <n v="0"/>
    <m/>
    <m/>
    <m/>
    <m/>
    <m/>
    <m/>
    <m/>
    <m/>
    <m/>
    <m/>
    <n v="0"/>
  </r>
  <r>
    <x v="40"/>
    <n v="0"/>
    <n v="0"/>
    <m/>
    <m/>
    <m/>
    <m/>
    <m/>
    <m/>
    <m/>
    <m/>
    <m/>
    <m/>
    <n v="0"/>
  </r>
  <r>
    <x v="41"/>
    <n v="0"/>
    <n v="0"/>
    <m/>
    <m/>
    <m/>
    <m/>
    <m/>
    <m/>
    <m/>
    <m/>
    <m/>
    <m/>
    <n v="0"/>
  </r>
  <r>
    <x v="42"/>
    <n v="0"/>
    <n v="0"/>
    <m/>
    <m/>
    <m/>
    <m/>
    <m/>
    <m/>
    <m/>
    <m/>
    <m/>
    <m/>
    <n v="0"/>
  </r>
  <r>
    <x v="6"/>
    <n v="0"/>
    <n v="0"/>
    <m/>
    <m/>
    <m/>
    <m/>
    <m/>
    <m/>
    <m/>
    <m/>
    <m/>
    <m/>
    <n v="0"/>
  </r>
  <r>
    <x v="43"/>
    <n v="0"/>
    <n v="0"/>
    <m/>
    <m/>
    <m/>
    <m/>
    <m/>
    <m/>
    <m/>
    <m/>
    <m/>
    <m/>
    <n v="0"/>
  </r>
  <r>
    <x v="44"/>
    <n v="0"/>
    <n v="0"/>
    <m/>
    <m/>
    <m/>
    <m/>
    <m/>
    <m/>
    <m/>
    <m/>
    <m/>
    <m/>
    <n v="0"/>
  </r>
  <r>
    <x v="45"/>
    <n v="0"/>
    <n v="0"/>
    <m/>
    <m/>
    <m/>
    <m/>
    <m/>
    <m/>
    <m/>
    <m/>
    <m/>
    <m/>
    <n v="0"/>
  </r>
  <r>
    <x v="46"/>
    <n v="0"/>
    <n v="0"/>
    <m/>
    <m/>
    <m/>
    <m/>
    <m/>
    <m/>
    <m/>
    <m/>
    <m/>
    <m/>
    <n v="0"/>
  </r>
  <r>
    <x v="47"/>
    <n v="0"/>
    <n v="0"/>
    <m/>
    <m/>
    <m/>
    <m/>
    <m/>
    <m/>
    <m/>
    <m/>
    <m/>
    <m/>
    <n v="0"/>
  </r>
  <r>
    <x v="6"/>
    <n v="0"/>
    <n v="0"/>
    <m/>
    <m/>
    <m/>
    <m/>
    <m/>
    <m/>
    <m/>
    <m/>
    <m/>
    <m/>
    <n v="0"/>
  </r>
  <r>
    <x v="48"/>
    <n v="0"/>
    <n v="0"/>
    <m/>
    <m/>
    <m/>
    <m/>
    <m/>
    <m/>
    <m/>
    <m/>
    <m/>
    <m/>
    <n v="0"/>
  </r>
  <r>
    <x v="49"/>
    <n v="0"/>
    <n v="0"/>
    <m/>
    <m/>
    <m/>
    <m/>
    <m/>
    <m/>
    <m/>
    <m/>
    <m/>
    <m/>
    <n v="0"/>
  </r>
  <r>
    <x v="50"/>
    <n v="0"/>
    <n v="0"/>
    <m/>
    <m/>
    <m/>
    <m/>
    <m/>
    <m/>
    <m/>
    <m/>
    <m/>
    <m/>
    <n v="0"/>
  </r>
  <r>
    <x v="51"/>
    <n v="0"/>
    <n v="0"/>
    <m/>
    <m/>
    <m/>
    <m/>
    <m/>
    <m/>
    <m/>
    <m/>
    <m/>
    <m/>
    <n v="0"/>
  </r>
  <r>
    <x v="52"/>
    <n v="0"/>
    <n v="0"/>
    <m/>
    <m/>
    <m/>
    <m/>
    <m/>
    <m/>
    <m/>
    <m/>
    <m/>
    <m/>
    <n v="0"/>
  </r>
  <r>
    <x v="53"/>
    <n v="0"/>
    <n v="0"/>
    <m/>
    <m/>
    <m/>
    <m/>
    <m/>
    <m/>
    <m/>
    <m/>
    <m/>
    <m/>
    <n v="0"/>
  </r>
  <r>
    <x v="54"/>
    <n v="0"/>
    <n v="0"/>
    <m/>
    <m/>
    <m/>
    <m/>
    <m/>
    <m/>
    <m/>
    <m/>
    <m/>
    <m/>
    <n v="0"/>
  </r>
  <r>
    <x v="55"/>
    <n v="0"/>
    <n v="0"/>
    <m/>
    <m/>
    <m/>
    <m/>
    <m/>
    <m/>
    <m/>
    <m/>
    <m/>
    <m/>
    <n v="0"/>
  </r>
  <r>
    <x v="19"/>
    <n v="0"/>
    <n v="0"/>
    <m/>
    <m/>
    <m/>
    <m/>
    <m/>
    <m/>
    <m/>
    <m/>
    <m/>
    <m/>
    <n v="0"/>
  </r>
  <r>
    <x v="56"/>
    <n v="0"/>
    <n v="0"/>
    <m/>
    <m/>
    <m/>
    <m/>
    <m/>
    <m/>
    <m/>
    <m/>
    <m/>
    <m/>
    <n v="0"/>
  </r>
  <r>
    <x v="57"/>
    <n v="0"/>
    <n v="0"/>
    <m/>
    <m/>
    <m/>
    <m/>
    <m/>
    <m/>
    <m/>
    <m/>
    <m/>
    <m/>
    <n v="0"/>
  </r>
  <r>
    <x v="58"/>
    <n v="0"/>
    <n v="0"/>
    <m/>
    <m/>
    <m/>
    <m/>
    <m/>
    <m/>
    <m/>
    <m/>
    <m/>
    <m/>
    <n v="0"/>
  </r>
  <r>
    <x v="59"/>
    <n v="0"/>
    <n v="0"/>
    <m/>
    <m/>
    <m/>
    <m/>
    <m/>
    <m/>
    <m/>
    <m/>
    <m/>
    <m/>
    <n v="0"/>
  </r>
  <r>
    <x v="60"/>
    <n v="0"/>
    <n v="0"/>
    <m/>
    <m/>
    <m/>
    <m/>
    <m/>
    <m/>
    <m/>
    <m/>
    <m/>
    <m/>
    <n v="0"/>
  </r>
  <r>
    <x v="6"/>
    <n v="0"/>
    <n v="0"/>
    <m/>
    <m/>
    <m/>
    <m/>
    <m/>
    <m/>
    <m/>
    <m/>
    <m/>
    <m/>
    <n v="0"/>
  </r>
  <r>
    <x v="61"/>
    <n v="0"/>
    <n v="0"/>
    <m/>
    <m/>
    <m/>
    <m/>
    <m/>
    <m/>
    <m/>
    <m/>
    <m/>
    <m/>
    <n v="0"/>
  </r>
  <r>
    <x v="62"/>
    <n v="0"/>
    <n v="0"/>
    <m/>
    <m/>
    <m/>
    <m/>
    <m/>
    <m/>
    <m/>
    <m/>
    <m/>
    <m/>
    <n v="0"/>
  </r>
  <r>
    <x v="63"/>
    <n v="0"/>
    <n v="0"/>
    <m/>
    <m/>
    <m/>
    <m/>
    <m/>
    <m/>
    <m/>
    <m/>
    <m/>
    <m/>
    <n v="0"/>
  </r>
  <r>
    <x v="64"/>
    <n v="0"/>
    <n v="0"/>
    <m/>
    <m/>
    <m/>
    <m/>
    <m/>
    <m/>
    <m/>
    <m/>
    <m/>
    <m/>
    <n v="0"/>
  </r>
  <r>
    <x v="65"/>
    <n v="0"/>
    <n v="0"/>
    <m/>
    <m/>
    <m/>
    <m/>
    <m/>
    <m/>
    <m/>
    <m/>
    <m/>
    <m/>
    <n v="0"/>
  </r>
  <r>
    <x v="6"/>
    <n v="0"/>
    <n v="0"/>
    <m/>
    <m/>
    <m/>
    <m/>
    <m/>
    <m/>
    <m/>
    <m/>
    <m/>
    <m/>
    <n v="0"/>
  </r>
  <r>
    <x v="66"/>
    <n v="0"/>
    <n v="0"/>
    <m/>
    <m/>
    <m/>
    <m/>
    <m/>
    <m/>
    <m/>
    <m/>
    <m/>
    <m/>
    <n v="0"/>
  </r>
  <r>
    <x v="67"/>
    <n v="0"/>
    <n v="0"/>
    <m/>
    <m/>
    <m/>
    <m/>
    <m/>
    <m/>
    <m/>
    <m/>
    <m/>
    <m/>
    <n v="0"/>
  </r>
  <r>
    <x v="68"/>
    <n v="0"/>
    <n v="0"/>
    <m/>
    <m/>
    <m/>
    <m/>
    <m/>
    <m/>
    <m/>
    <m/>
    <m/>
    <m/>
    <n v="0"/>
  </r>
  <r>
    <x v="69"/>
    <n v="0"/>
    <n v="0"/>
    <m/>
    <m/>
    <m/>
    <m/>
    <m/>
    <m/>
    <m/>
    <m/>
    <m/>
    <m/>
    <n v="0"/>
  </r>
  <r>
    <x v="6"/>
    <n v="0"/>
    <n v="0"/>
    <m/>
    <m/>
    <m/>
    <m/>
    <m/>
    <m/>
    <m/>
    <m/>
    <m/>
    <m/>
    <n v="0"/>
  </r>
  <r>
    <x v="70"/>
    <n v="0"/>
    <n v="0"/>
    <m/>
    <m/>
    <m/>
    <m/>
    <m/>
    <m/>
    <m/>
    <m/>
    <m/>
    <m/>
    <n v="0"/>
  </r>
  <r>
    <x v="71"/>
    <n v="0"/>
    <n v="0"/>
    <m/>
    <m/>
    <m/>
    <m/>
    <m/>
    <m/>
    <m/>
    <m/>
    <m/>
    <m/>
    <n v="0"/>
  </r>
  <r>
    <x v="72"/>
    <n v="0"/>
    <n v="0"/>
    <m/>
    <m/>
    <m/>
    <m/>
    <m/>
    <m/>
    <m/>
    <m/>
    <m/>
    <m/>
    <n v="0"/>
  </r>
  <r>
    <x v="73"/>
    <n v="0"/>
    <n v="0"/>
    <m/>
    <m/>
    <m/>
    <m/>
    <m/>
    <m/>
    <m/>
    <m/>
    <m/>
    <m/>
    <n v="0"/>
  </r>
  <r>
    <x v="6"/>
    <n v="0"/>
    <n v="0"/>
    <m/>
    <m/>
    <m/>
    <m/>
    <m/>
    <m/>
    <m/>
    <m/>
    <m/>
    <m/>
    <n v="0"/>
  </r>
  <r>
    <x v="74"/>
    <n v="0"/>
    <n v="0"/>
    <m/>
    <m/>
    <m/>
    <m/>
    <m/>
    <m/>
    <m/>
    <m/>
    <m/>
    <m/>
    <n v="0"/>
  </r>
  <r>
    <x v="75"/>
    <n v="0"/>
    <n v="0"/>
    <m/>
    <m/>
    <m/>
    <m/>
    <m/>
    <m/>
    <m/>
    <m/>
    <m/>
    <m/>
    <n v="0"/>
  </r>
  <r>
    <x v="76"/>
    <n v="0"/>
    <n v="0"/>
    <m/>
    <m/>
    <m/>
    <m/>
    <m/>
    <m/>
    <m/>
    <m/>
    <m/>
    <m/>
    <n v="0"/>
  </r>
  <r>
    <x v="77"/>
    <n v="0"/>
    <n v="0"/>
    <m/>
    <m/>
    <m/>
    <m/>
    <m/>
    <m/>
    <m/>
    <m/>
    <m/>
    <m/>
    <n v="0"/>
  </r>
  <r>
    <x v="78"/>
    <n v="0"/>
    <n v="0"/>
    <m/>
    <m/>
    <m/>
    <m/>
    <m/>
    <m/>
    <m/>
    <m/>
    <m/>
    <m/>
    <n v="0"/>
  </r>
  <r>
    <x v="79"/>
    <n v="0"/>
    <n v="0"/>
    <m/>
    <m/>
    <m/>
    <m/>
    <m/>
    <m/>
    <m/>
    <m/>
    <m/>
    <m/>
    <n v="0"/>
  </r>
  <r>
    <x v="39"/>
    <n v="0"/>
    <n v="0"/>
    <m/>
    <m/>
    <m/>
    <m/>
    <m/>
    <m/>
    <m/>
    <m/>
    <m/>
    <m/>
    <n v="0"/>
  </r>
  <r>
    <x v="80"/>
    <n v="0"/>
    <n v="0"/>
    <m/>
    <m/>
    <m/>
    <m/>
    <m/>
    <m/>
    <m/>
    <m/>
    <m/>
    <m/>
    <n v="0"/>
  </r>
  <r>
    <x v="81"/>
    <n v="0"/>
    <n v="0"/>
    <m/>
    <m/>
    <m/>
    <m/>
    <m/>
    <m/>
    <m/>
    <m/>
    <m/>
    <m/>
    <n v="0"/>
  </r>
  <r>
    <x v="82"/>
    <n v="0"/>
    <n v="0"/>
    <m/>
    <m/>
    <m/>
    <m/>
    <m/>
    <m/>
    <m/>
    <m/>
    <m/>
    <m/>
    <n v="0"/>
  </r>
  <r>
    <x v="83"/>
    <n v="0"/>
    <n v="0"/>
    <m/>
    <m/>
    <m/>
    <m/>
    <m/>
    <m/>
    <m/>
    <m/>
    <m/>
    <m/>
    <n v="0"/>
  </r>
  <r>
    <x v="84"/>
    <n v="0"/>
    <n v="0"/>
    <m/>
    <m/>
    <m/>
    <m/>
    <m/>
    <m/>
    <m/>
    <m/>
    <m/>
    <m/>
    <n v="0"/>
  </r>
  <r>
    <x v="19"/>
    <n v="0"/>
    <n v="0"/>
    <m/>
    <m/>
    <m/>
    <m/>
    <m/>
    <m/>
    <m/>
    <m/>
    <m/>
    <m/>
    <n v="0"/>
  </r>
  <r>
    <x v="85"/>
    <n v="0"/>
    <n v="0"/>
    <m/>
    <m/>
    <m/>
    <m/>
    <m/>
    <m/>
    <m/>
    <m/>
    <m/>
    <m/>
    <n v="0"/>
  </r>
  <r>
    <x v="86"/>
    <m/>
    <m/>
    <m/>
    <m/>
    <m/>
    <m/>
    <m/>
    <m/>
    <m/>
    <m/>
    <m/>
    <m/>
    <m/>
  </r>
  <r>
    <x v="86"/>
    <m/>
    <m/>
    <m/>
    <m/>
    <m/>
    <m/>
    <m/>
    <m/>
    <m/>
    <m/>
    <m/>
    <m/>
    <m/>
  </r>
  <r>
    <x v="86"/>
    <m/>
    <m/>
    <m/>
    <m/>
    <m/>
    <m/>
    <m/>
    <m/>
    <m/>
    <m/>
    <m/>
    <m/>
    <m/>
  </r>
  <r>
    <x v="86"/>
    <m/>
    <m/>
    <m/>
    <m/>
    <m/>
    <m/>
    <m/>
    <m/>
    <m/>
    <m/>
    <m/>
    <m/>
    <m/>
  </r>
  <r>
    <x v="86"/>
    <m/>
    <m/>
    <m/>
    <m/>
    <m/>
    <m/>
    <m/>
    <m/>
    <m/>
    <m/>
    <m/>
    <m/>
    <m/>
  </r>
  <r>
    <x v="86"/>
    <m/>
    <m/>
    <m/>
    <m/>
    <m/>
    <m/>
    <m/>
    <m/>
    <m/>
    <m/>
    <m/>
    <m/>
    <m/>
  </r>
  <r>
    <x v="86"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2DB9B22-1325-4F24-98C4-E16910D91958}" name="TablaDinámica2" cacheId="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A1:B12" firstHeaderRow="1" firstDataRow="1" firstDataCol="1"/>
  <pivotFields count="14">
    <pivotField axis="axisRow" showAll="0">
      <items count="76">
        <item h="1" x="63"/>
        <item h="1" x="2"/>
        <item h="1" x="46"/>
        <item h="1" x="3"/>
        <item x="1"/>
        <item h="1" x="64"/>
        <item h="1" x="65"/>
        <item h="1" x="13"/>
        <item h="1" x="66"/>
        <item h="1" x="14"/>
        <item h="1" x="38"/>
        <item h="1" x="67"/>
        <item h="1" x="4"/>
        <item x="45"/>
        <item h="1" x="52"/>
        <item h="1" x="26"/>
        <item h="1" m="1" x="74"/>
        <item h="1" x="5"/>
        <item h="1" x="39"/>
        <item h="1" x="47"/>
        <item h="1" x="6"/>
        <item h="1" x="21"/>
        <item h="1" m="1" x="72"/>
        <item x="50"/>
        <item h="1" x="20"/>
        <item x="51"/>
        <item h="1" x="15"/>
        <item h="1" x="53"/>
        <item h="1" x="54"/>
        <item h="1" x="16"/>
        <item h="1" x="55"/>
        <item h="1" x="68"/>
        <item h="1" x="56"/>
        <item h="1" x="27"/>
        <item h="1" x="33"/>
        <item x="12"/>
        <item h="1" x="57"/>
        <item h="1" x="0"/>
        <item h="1" x="28"/>
        <item h="1" x="34"/>
        <item x="32"/>
        <item h="1" m="1" x="73"/>
        <item h="1" x="58"/>
        <item h="1" x="29"/>
        <item x="19"/>
        <item h="1" x="48"/>
        <item x="36"/>
        <item h="1" x="7"/>
        <item h="1" x="8"/>
        <item h="1" x="43"/>
        <item h="1" x="44"/>
        <item h="1" x="11"/>
        <item h="1" x="37"/>
        <item h="1" x="40"/>
        <item h="1" x="69"/>
        <item h="1" x="22"/>
        <item h="1" x="49"/>
        <item h="1" x="17"/>
        <item x="25"/>
        <item h="1" x="59"/>
        <item h="1" x="60"/>
        <item h="1" x="18"/>
        <item h="1" x="9"/>
        <item h="1" x="35"/>
        <item h="1" x="70"/>
        <item h="1" x="61"/>
        <item h="1" x="31"/>
        <item h="1" x="71"/>
        <item h="1" x="10"/>
        <item h="1" x="30"/>
        <item h="1" x="41"/>
        <item h="1" x="42"/>
        <item h="1" x="24"/>
        <item x="62"/>
        <item h="1" x="23"/>
        <item t="default"/>
      </items>
    </pivotField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numFmtId="164" showAll="0"/>
  </pivotFields>
  <rowFields count="1">
    <field x="0"/>
  </rowFields>
  <rowItems count="11">
    <i>
      <x v="4"/>
    </i>
    <i>
      <x v="13"/>
    </i>
    <i>
      <x v="23"/>
    </i>
    <i>
      <x v="25"/>
    </i>
    <i>
      <x v="35"/>
    </i>
    <i>
      <x v="40"/>
    </i>
    <i>
      <x v="44"/>
    </i>
    <i>
      <x v="46"/>
    </i>
    <i>
      <x v="58"/>
    </i>
    <i>
      <x v="73"/>
    </i>
    <i t="grand">
      <x/>
    </i>
  </rowItems>
  <colItems count="1">
    <i/>
  </colItems>
  <dataFields count="1">
    <dataField name="Suma de Total" fld="13" baseField="0" baseItem="0"/>
  </dataFields>
  <chartFormats count="11">
    <chartFormat chart="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5"/>
          </reference>
        </references>
      </pivotArea>
    </chartFormat>
    <chartFormat chart="5" format="2">
      <pivotArea type="data" outline="0" fieldPosition="0">
        <references count="2">
          <reference field="4294967294" count="1" selected="0">
            <x v="0"/>
          </reference>
          <reference field="0" count="1" selected="0">
            <x v="46"/>
          </reference>
        </references>
      </pivotArea>
    </chartFormat>
    <chartFormat chart="5" format="3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5" format="4">
      <pivotArea type="data" outline="0" fieldPosition="0">
        <references count="2">
          <reference field="4294967294" count="1" selected="0">
            <x v="0"/>
          </reference>
          <reference field="0" count="1" selected="0">
            <x v="13"/>
          </reference>
        </references>
      </pivotArea>
    </chartFormat>
    <chartFormat chart="5" format="5">
      <pivotArea type="data" outline="0" fieldPosition="0">
        <references count="2">
          <reference field="4294967294" count="1" selected="0">
            <x v="0"/>
          </reference>
          <reference field="0" count="1" selected="0">
            <x v="23"/>
          </reference>
        </references>
      </pivotArea>
    </chartFormat>
    <chartFormat chart="5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25"/>
          </reference>
        </references>
      </pivotArea>
    </chartFormat>
    <chartFormat chart="5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40"/>
          </reference>
        </references>
      </pivotArea>
    </chartFormat>
    <chartFormat chart="5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44"/>
          </reference>
        </references>
      </pivotArea>
    </chartFormat>
    <chartFormat chart="5" format="9">
      <pivotArea type="data" outline="0" fieldPosition="0">
        <references count="2">
          <reference field="4294967294" count="1" selected="0">
            <x v="0"/>
          </reference>
          <reference field="0" count="1" selected="0">
            <x v="58"/>
          </reference>
        </references>
      </pivotArea>
    </chartFormat>
    <chartFormat chart="5" format="10">
      <pivotArea type="data" outline="0" fieldPosition="0">
        <references count="2">
          <reference field="4294967294" count="1" selected="0">
            <x v="0"/>
          </reference>
          <reference field="0" count="1" selected="0">
            <x v="7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124764-19FE-456C-9571-61D0141FCB03}" name="TablaDinámica3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A1:B16" firstHeaderRow="1" firstDataRow="1" firstDataCol="1"/>
  <pivotFields count="14">
    <pivotField axis="axisRow" showAll="0">
      <items count="90">
        <item h="1" x="1"/>
        <item h="1" x="8"/>
        <item x="0"/>
        <item x="7"/>
        <item h="1" x="14"/>
        <item h="1" x="26"/>
        <item h="1" x="38"/>
        <item h="1" x="27"/>
        <item x="13"/>
        <item h="1" x="75"/>
        <item h="1" x="77"/>
        <item h="1" x="76"/>
        <item h="1" x="78"/>
        <item x="20"/>
        <item h="1" m="1" x="88"/>
        <item h="1" x="21"/>
        <item x="25"/>
        <item h="1" x="15"/>
        <item h="1" x="39"/>
        <item x="32"/>
        <item h="1" x="44"/>
        <item h="1" x="16"/>
        <item h="1" x="2"/>
        <item h="1" x="40"/>
        <item x="37"/>
        <item h="1" x="41"/>
        <item h="1" x="9"/>
        <item h="1" x="80"/>
        <item h="1" x="62"/>
        <item x="43"/>
        <item h="1" x="50"/>
        <item x="48"/>
        <item h="1" x="11"/>
        <item h="1" x="71"/>
        <item h="1" x="45"/>
        <item h="1" x="72"/>
        <item h="1" x="57"/>
        <item h="1" m="1" x="87"/>
        <item h="1" x="34"/>
        <item h="1" x="35"/>
        <item h="1" x="46"/>
        <item x="56"/>
        <item h="1" x="58"/>
        <item h="1" x="81"/>
        <item h="1" x="51"/>
        <item h="1" x="63"/>
        <item h="1" x="59"/>
        <item h="1" x="52"/>
        <item h="1" x="3"/>
        <item h="1" x="67"/>
        <item h="1" x="68"/>
        <item h="1" x="10"/>
        <item h="1" x="53"/>
        <item h="1" x="64"/>
        <item h="1" x="19"/>
        <item h="1" x="31"/>
        <item h="1" x="6"/>
        <item h="1" x="28"/>
        <item h="1" x="29"/>
        <item x="61"/>
        <item h="1" x="82"/>
        <item h="1" x="12"/>
        <item h="1" x="22"/>
        <item h="1" x="54"/>
        <item x="66"/>
        <item h="1" x="47"/>
        <item h="1" x="55"/>
        <item h="1" x="23"/>
        <item x="70"/>
        <item h="1" x="60"/>
        <item h="1" x="69"/>
        <item h="1" x="4"/>
        <item h="1" x="36"/>
        <item h="1" x="42"/>
        <item h="1" x="65"/>
        <item h="1" x="24"/>
        <item h="1" x="83"/>
        <item h="1" x="30"/>
        <item h="1" x="85"/>
        <item x="74"/>
        <item h="1" x="5"/>
        <item h="1" x="17"/>
        <item h="1" x="73"/>
        <item h="1" x="84"/>
        <item h="1" x="18"/>
        <item h="1" x="86"/>
        <item h="1" x="49"/>
        <item h="1" x="79"/>
        <item h="1" x="3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0"/>
  </rowFields>
  <rowItems count="15">
    <i>
      <x v="2"/>
    </i>
    <i>
      <x v="3"/>
    </i>
    <i>
      <x v="8"/>
    </i>
    <i>
      <x v="13"/>
    </i>
    <i>
      <x v="16"/>
    </i>
    <i>
      <x v="19"/>
    </i>
    <i>
      <x v="24"/>
    </i>
    <i>
      <x v="29"/>
    </i>
    <i>
      <x v="31"/>
    </i>
    <i>
      <x v="41"/>
    </i>
    <i>
      <x v="59"/>
    </i>
    <i>
      <x v="64"/>
    </i>
    <i>
      <x v="68"/>
    </i>
    <i>
      <x v="79"/>
    </i>
    <i t="grand">
      <x/>
    </i>
  </rowItems>
  <colItems count="1">
    <i/>
  </colItems>
  <dataFields count="1">
    <dataField name="Suma de Total" fld="13" baseField="0" baseItem="0" numFmtId="2"/>
  </dataFields>
  <formats count="1">
    <format dxfId="20">
      <pivotArea outline="0" collapsedLevelsAreSubtotals="1" fieldPosition="0"/>
    </format>
  </formats>
  <chartFormats count="15">
    <chartFormat chart="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3"/>
          </reference>
        </references>
      </pivotArea>
    </chartFormat>
    <chartFormat chart="4" format="2">
      <pivotArea type="data" outline="0" fieldPosition="0">
        <references count="2">
          <reference field="4294967294" count="1" selected="0">
            <x v="0"/>
          </reference>
          <reference field="0" count="1" selected="0">
            <x v="31"/>
          </reference>
        </references>
      </pivotArea>
    </chartFormat>
    <chartFormat chart="4" format="3">
      <pivotArea type="data" outline="0" fieldPosition="0">
        <references count="2">
          <reference field="4294967294" count="1" selected="0">
            <x v="0"/>
          </reference>
          <reference field="0" count="1" selected="0">
            <x v="79"/>
          </reference>
        </references>
      </pivotArea>
    </chartFormat>
    <chartFormat chart="4" format="4">
      <pivotArea type="data" outline="0" fieldPosition="0">
        <references count="2">
          <reference field="4294967294" count="1" selected="0">
            <x v="0"/>
          </reference>
          <reference field="0" count="1" selected="0">
            <x v="64"/>
          </reference>
        </references>
      </pivotArea>
    </chartFormat>
    <chartFormat chart="4" format="5">
      <pivotArea type="data" outline="0" fieldPosition="0">
        <references count="2">
          <reference field="4294967294" count="1" selected="0">
            <x v="0"/>
          </reference>
          <reference field="0" count="1" selected="0">
            <x v="41"/>
          </reference>
        </references>
      </pivotArea>
    </chartFormat>
    <chartFormat chart="4" format="6">
      <pivotArea type="data" outline="0" fieldPosition="0">
        <references count="2">
          <reference field="4294967294" count="1" selected="0">
            <x v="0"/>
          </reference>
          <reference field="0" count="1" selected="0">
            <x v="29"/>
          </reference>
        </references>
      </pivotArea>
    </chartFormat>
    <chartFormat chart="4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4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4" format="9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4" format="10">
      <pivotArea type="data" outline="0" fieldPosition="0">
        <references count="2">
          <reference field="4294967294" count="1" selected="0">
            <x v="0"/>
          </reference>
          <reference field="0" count="1" selected="0">
            <x v="16"/>
          </reference>
        </references>
      </pivotArea>
    </chartFormat>
    <chartFormat chart="4" format="11">
      <pivotArea type="data" outline="0" fieldPosition="0">
        <references count="2">
          <reference field="4294967294" count="1" selected="0">
            <x v="0"/>
          </reference>
          <reference field="0" count="1" selected="0">
            <x v="19"/>
          </reference>
        </references>
      </pivotArea>
    </chartFormat>
    <chartFormat chart="4" format="12">
      <pivotArea type="data" outline="0" fieldPosition="0">
        <references count="2">
          <reference field="4294967294" count="1" selected="0">
            <x v="0"/>
          </reference>
          <reference field="0" count="1" selected="0">
            <x v="24"/>
          </reference>
        </references>
      </pivotArea>
    </chartFormat>
    <chartFormat chart="4" format="13">
      <pivotArea type="data" outline="0" fieldPosition="0">
        <references count="2">
          <reference field="4294967294" count="1" selected="0">
            <x v="0"/>
          </reference>
          <reference field="0" count="1" selected="0">
            <x v="59"/>
          </reference>
        </references>
      </pivotArea>
    </chartFormat>
    <chartFormat chart="4" format="14">
      <pivotArea type="data" outline="0" fieldPosition="0">
        <references count="2">
          <reference field="4294967294" count="1" selected="0">
            <x v="0"/>
          </reference>
          <reference field="0" count="1" selected="0">
            <x v="6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ivotTable" Target="../pivotTables/pivotTable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S107"/>
  <sheetViews>
    <sheetView tabSelected="1" topLeftCell="A59" workbookViewId="0">
      <selection activeCell="O71" sqref="O2:T71"/>
    </sheetView>
  </sheetViews>
  <sheetFormatPr baseColWidth="10" defaultColWidth="11.42578125" defaultRowHeight="15" x14ac:dyDescent="0.25"/>
  <cols>
    <col min="1" max="1" width="19.42578125" style="43" bestFit="1" customWidth="1"/>
    <col min="2" max="2" width="8" bestFit="1" customWidth="1"/>
    <col min="3" max="3" width="0.85546875" customWidth="1"/>
    <col min="4" max="4" width="3.7109375" bestFit="1" customWidth="1"/>
    <col min="5" max="5" width="8.140625" bestFit="1" customWidth="1"/>
    <col min="6" max="6" width="10.5703125" bestFit="1" customWidth="1"/>
    <col min="7" max="7" width="12.85546875" bestFit="1" customWidth="1"/>
    <col min="8" max="8" width="19.42578125" bestFit="1" customWidth="1"/>
    <col min="9" max="9" width="0.7109375" customWidth="1"/>
    <col min="10" max="10" width="14" bestFit="1" customWidth="1"/>
    <col min="11" max="11" width="1.7109375" customWidth="1"/>
    <col min="12" max="12" width="14.5703125" style="43" bestFit="1" customWidth="1"/>
    <col min="13" max="13" width="8" bestFit="1" customWidth="1"/>
    <col min="14" max="14" width="0.5703125" customWidth="1"/>
    <col min="15" max="15" width="3.7109375" bestFit="1" customWidth="1"/>
    <col min="16" max="16" width="8.140625" bestFit="1" customWidth="1"/>
    <col min="17" max="17" width="11" bestFit="1" customWidth="1"/>
    <col min="18" max="18" width="14.5703125" bestFit="1" customWidth="1"/>
    <col min="19" max="19" width="13.140625" bestFit="1" customWidth="1"/>
  </cols>
  <sheetData>
    <row r="1" spans="1:19" x14ac:dyDescent="0.25">
      <c r="A1" s="237">
        <v>2020</v>
      </c>
      <c r="B1" s="135" t="s">
        <v>72</v>
      </c>
      <c r="C1" s="1"/>
      <c r="D1" s="48" t="s">
        <v>1</v>
      </c>
      <c r="E1" s="49" t="s">
        <v>2</v>
      </c>
      <c r="F1" s="50" t="s">
        <v>3</v>
      </c>
      <c r="G1" s="50" t="s">
        <v>4</v>
      </c>
      <c r="H1" s="50" t="s">
        <v>5</v>
      </c>
      <c r="I1" s="1"/>
      <c r="J1" s="50" t="s">
        <v>6</v>
      </c>
      <c r="L1" s="250" t="s">
        <v>7</v>
      </c>
      <c r="M1" s="42" t="s">
        <v>72</v>
      </c>
      <c r="N1" s="1"/>
      <c r="O1" s="48" t="s">
        <v>1</v>
      </c>
      <c r="P1" s="49" t="s">
        <v>2</v>
      </c>
      <c r="Q1" s="50" t="s">
        <v>8</v>
      </c>
      <c r="R1" s="50" t="s">
        <v>9</v>
      </c>
      <c r="S1" s="50" t="s">
        <v>6</v>
      </c>
    </row>
    <row r="2" spans="1:19" x14ac:dyDescent="0.25">
      <c r="A2" s="238" t="str">
        <f>aux!D2</f>
        <v>Hogar</v>
      </c>
      <c r="B2" s="158">
        <f>SUM(B3+B14+B19+B21+B27)</f>
        <v>0</v>
      </c>
      <c r="C2" s="62"/>
      <c r="D2" s="63"/>
      <c r="E2" s="82"/>
      <c r="F2" s="64"/>
      <c r="G2" s="64"/>
      <c r="H2" s="167"/>
      <c r="I2" s="62"/>
      <c r="J2" s="127"/>
      <c r="L2" s="247" t="str">
        <f>auxalimen!A1</f>
        <v>Aliños</v>
      </c>
      <c r="M2" s="78">
        <f>SUM(M3:M8)</f>
        <v>0</v>
      </c>
      <c r="N2" s="62"/>
      <c r="O2" s="63"/>
      <c r="P2" s="65"/>
      <c r="Q2" s="64"/>
      <c r="R2" s="137"/>
      <c r="S2" s="90"/>
    </row>
    <row r="3" spans="1:19" x14ac:dyDescent="0.25">
      <c r="A3" s="242" t="str">
        <f>aux!D3</f>
        <v>Alimentación</v>
      </c>
      <c r="B3" s="159">
        <f>SUM(B4:B13)</f>
        <v>0</v>
      </c>
      <c r="C3" s="62"/>
      <c r="D3" s="66"/>
      <c r="E3" s="156"/>
      <c r="F3" s="64"/>
      <c r="G3" s="64"/>
      <c r="H3" s="283"/>
      <c r="I3" s="62"/>
      <c r="J3" s="129"/>
      <c r="L3" s="251" t="str">
        <f>auxalimen!A2</f>
        <v>Aceite</v>
      </c>
      <c r="M3" s="67">
        <f t="shared" ref="M3:M8" si="0">SUMIFS($P:$P,$R:$R,L3,$Q:$Q,$L$2)</f>
        <v>0</v>
      </c>
      <c r="N3" s="62"/>
      <c r="O3" s="66"/>
      <c r="P3" s="68"/>
      <c r="Q3" s="64"/>
      <c r="R3" s="132"/>
      <c r="S3" s="91"/>
    </row>
    <row r="4" spans="1:19" x14ac:dyDescent="0.25">
      <c r="A4" s="239" t="str">
        <f>aux!G3</f>
        <v>Ahorra Más</v>
      </c>
      <c r="B4" s="160">
        <f t="shared" ref="B4:B13" si="1">SUMIFS($E:$E,$H:$H,A4,$G:$G,$A$3)</f>
        <v>0</v>
      </c>
      <c r="C4" s="62"/>
      <c r="D4" s="66"/>
      <c r="E4" s="156"/>
      <c r="F4" s="64"/>
      <c r="G4" s="64"/>
      <c r="H4" s="64"/>
      <c r="I4" s="62"/>
      <c r="J4" s="91"/>
      <c r="L4" s="251" t="str">
        <f>auxalimen!A3</f>
        <v>Condimentos</v>
      </c>
      <c r="M4" s="67">
        <f t="shared" si="0"/>
        <v>0</v>
      </c>
      <c r="N4" s="62"/>
      <c r="O4" s="66"/>
      <c r="P4" s="68"/>
      <c r="Q4" s="64"/>
      <c r="R4" s="132"/>
      <c r="S4" s="155"/>
    </row>
    <row r="5" spans="1:19" x14ac:dyDescent="0.25">
      <c r="A5" s="239" t="str">
        <f>aux!G4</f>
        <v>Aldi</v>
      </c>
      <c r="B5" s="160">
        <f t="shared" si="1"/>
        <v>0</v>
      </c>
      <c r="C5" s="62"/>
      <c r="D5" s="66"/>
      <c r="E5" s="157"/>
      <c r="F5" s="64"/>
      <c r="G5" s="64"/>
      <c r="H5" s="167"/>
      <c r="I5" s="62"/>
      <c r="J5" s="129"/>
      <c r="L5" s="251" t="str">
        <f>auxalimen!A4</f>
        <v>Mayonesa</v>
      </c>
      <c r="M5" s="67">
        <f t="shared" si="0"/>
        <v>0</v>
      </c>
      <c r="N5" s="62"/>
      <c r="O5" s="66"/>
      <c r="P5" s="68"/>
      <c r="Q5" s="64"/>
      <c r="R5" s="132"/>
      <c r="S5" s="91"/>
    </row>
    <row r="6" spans="1:19" x14ac:dyDescent="0.25">
      <c r="A6" s="239" t="str">
        <f>aux!G5</f>
        <v>Baratas</v>
      </c>
      <c r="B6" s="160">
        <f t="shared" si="1"/>
        <v>0</v>
      </c>
      <c r="C6" s="62"/>
      <c r="D6" s="66"/>
      <c r="E6" s="157"/>
      <c r="F6" s="64"/>
      <c r="G6" s="64"/>
      <c r="H6" s="64"/>
      <c r="I6" s="62"/>
      <c r="J6" s="129"/>
      <c r="L6" s="251" t="str">
        <f>auxalimen!A5</f>
        <v>Salsas</v>
      </c>
      <c r="M6" s="67">
        <f t="shared" si="0"/>
        <v>0</v>
      </c>
      <c r="N6" s="62"/>
      <c r="O6" s="66"/>
      <c r="P6" s="68"/>
      <c r="Q6" s="64"/>
      <c r="R6" s="132"/>
      <c r="S6" s="91"/>
    </row>
    <row r="7" spans="1:19" x14ac:dyDescent="0.25">
      <c r="A7" s="239" t="str">
        <f>aux!G6</f>
        <v>Carrefour</v>
      </c>
      <c r="B7" s="160">
        <f t="shared" si="1"/>
        <v>0</v>
      </c>
      <c r="C7" s="62"/>
      <c r="D7" s="66"/>
      <c r="E7" s="156"/>
      <c r="F7" s="64"/>
      <c r="G7" s="64"/>
      <c r="H7" s="64"/>
      <c r="I7" s="62"/>
      <c r="J7" s="129"/>
      <c r="L7" s="251" t="str">
        <f>auxalimen!A6</f>
        <v>Vinagre</v>
      </c>
      <c r="M7" s="67">
        <f t="shared" si="0"/>
        <v>0</v>
      </c>
      <c r="N7" s="62"/>
      <c r="O7" s="66"/>
      <c r="P7" s="68"/>
      <c r="Q7" s="64"/>
      <c r="R7" s="132"/>
      <c r="S7" s="91"/>
    </row>
    <row r="8" spans="1:19" x14ac:dyDescent="0.25">
      <c r="A8" s="239" t="str">
        <f>aux!G7</f>
        <v>Chino</v>
      </c>
      <c r="B8" s="160">
        <f t="shared" si="1"/>
        <v>0</v>
      </c>
      <c r="C8" s="62"/>
      <c r="D8" s="66"/>
      <c r="E8" s="156"/>
      <c r="F8" s="64"/>
      <c r="G8" s="64"/>
      <c r="H8" s="64"/>
      <c r="I8" s="62"/>
      <c r="J8" s="155"/>
      <c r="L8" s="251" t="str">
        <f>auxalimen!A7</f>
        <v>Otros</v>
      </c>
      <c r="M8" s="67">
        <f t="shared" si="0"/>
        <v>0</v>
      </c>
      <c r="N8" s="62"/>
      <c r="O8" s="66"/>
      <c r="P8" s="68"/>
      <c r="Q8" s="64"/>
      <c r="R8" s="132"/>
      <c r="S8" s="91"/>
    </row>
    <row r="9" spans="1:19" x14ac:dyDescent="0.25">
      <c r="A9" s="239" t="str">
        <f>aux!G8</f>
        <v>Mercadillo</v>
      </c>
      <c r="B9" s="160">
        <f t="shared" si="1"/>
        <v>0</v>
      </c>
      <c r="C9" s="62"/>
      <c r="D9" s="66"/>
      <c r="E9" s="156"/>
      <c r="F9" s="167"/>
      <c r="G9" s="64"/>
      <c r="H9" s="64"/>
      <c r="I9" s="62"/>
      <c r="J9" s="129"/>
      <c r="L9" s="247" t="str">
        <f>auxalimen!B1</f>
        <v>Aperitivos</v>
      </c>
      <c r="M9" s="78">
        <f>SUM(M10:M15)</f>
        <v>0</v>
      </c>
      <c r="N9" s="62"/>
      <c r="O9" s="66"/>
      <c r="P9" s="68"/>
      <c r="Q9" s="64"/>
      <c r="R9" s="132"/>
      <c r="S9" s="129"/>
    </row>
    <row r="10" spans="1:19" x14ac:dyDescent="0.25">
      <c r="A10" s="239" t="str">
        <f>aux!G9</f>
        <v>Mercadona</v>
      </c>
      <c r="B10" s="160">
        <f t="shared" si="1"/>
        <v>0</v>
      </c>
      <c r="C10" s="62"/>
      <c r="D10" s="66"/>
      <c r="E10" s="83"/>
      <c r="F10" s="167"/>
      <c r="G10" s="167"/>
      <c r="H10" s="167"/>
      <c r="I10" s="62"/>
      <c r="J10" s="129"/>
      <c r="L10" s="252" t="str">
        <f>auxalimen!B2</f>
        <v>Aceitunas</v>
      </c>
      <c r="M10" s="69">
        <f t="shared" ref="M10:M15" si="2">SUMIFS($P:$P,$R:$R,L10,$Q:$Q,$L$9)</f>
        <v>0</v>
      </c>
      <c r="N10" s="62"/>
      <c r="O10" s="66"/>
      <c r="P10" s="68"/>
      <c r="Q10" s="64"/>
      <c r="R10" s="132"/>
      <c r="S10" s="91"/>
    </row>
    <row r="11" spans="1:19" x14ac:dyDescent="0.25">
      <c r="A11" s="239" t="str">
        <f>aux!G10</f>
        <v>Shell</v>
      </c>
      <c r="B11" s="160">
        <f t="shared" si="1"/>
        <v>0</v>
      </c>
      <c r="C11" s="62"/>
      <c r="D11" s="66"/>
      <c r="E11" s="156"/>
      <c r="F11" s="167"/>
      <c r="G11" s="64"/>
      <c r="H11" s="167"/>
      <c r="I11" s="62"/>
      <c r="J11" s="129"/>
      <c r="L11" s="252" t="str">
        <f>auxalimen!B3</f>
        <v>Dulces</v>
      </c>
      <c r="M11" s="69">
        <f t="shared" si="2"/>
        <v>0</v>
      </c>
      <c r="N11" s="62"/>
      <c r="O11" s="66"/>
      <c r="P11" s="68"/>
      <c r="Q11" s="64"/>
      <c r="R11" s="132"/>
      <c r="S11" s="91"/>
    </row>
    <row r="12" spans="1:19" x14ac:dyDescent="0.25">
      <c r="A12" s="239" t="str">
        <f>aux!G11</f>
        <v>Valentín</v>
      </c>
      <c r="B12" s="160">
        <f t="shared" si="1"/>
        <v>0</v>
      </c>
      <c r="C12" s="62"/>
      <c r="D12" s="66"/>
      <c r="E12" s="83"/>
      <c r="F12" s="64"/>
      <c r="G12" s="64"/>
      <c r="H12" s="64"/>
      <c r="I12" s="62"/>
      <c r="J12" s="129"/>
      <c r="L12" s="252" t="str">
        <f>auxalimen!B4</f>
        <v>Nachos</v>
      </c>
      <c r="M12" s="69">
        <f t="shared" si="2"/>
        <v>0</v>
      </c>
      <c r="N12" s="62"/>
      <c r="O12" s="66"/>
      <c r="P12" s="68"/>
      <c r="Q12" s="64"/>
      <c r="R12" s="132"/>
      <c r="S12" s="155"/>
    </row>
    <row r="13" spans="1:19" x14ac:dyDescent="0.25">
      <c r="A13" s="239" t="str">
        <f>aux!G12</f>
        <v>Otros</v>
      </c>
      <c r="B13" s="160">
        <f t="shared" si="1"/>
        <v>0</v>
      </c>
      <c r="C13" s="62"/>
      <c r="D13" s="66"/>
      <c r="E13" s="83"/>
      <c r="F13" s="64"/>
      <c r="G13" s="64"/>
      <c r="H13" s="64"/>
      <c r="I13" s="62"/>
      <c r="J13" s="129"/>
      <c r="L13" s="252" t="str">
        <f>auxalimen!B5</f>
        <v>Frutos secos</v>
      </c>
      <c r="M13" s="69">
        <f t="shared" si="2"/>
        <v>0</v>
      </c>
      <c r="N13" s="62"/>
      <c r="O13" s="66"/>
      <c r="P13" s="68"/>
      <c r="Q13" s="64"/>
      <c r="R13" s="132"/>
      <c r="S13" s="91"/>
    </row>
    <row r="14" spans="1:19" x14ac:dyDescent="0.25">
      <c r="A14" s="242" t="str">
        <f>aux!D4</f>
        <v>GastosCasa</v>
      </c>
      <c r="B14" s="159">
        <f>SUM(B15:B18)</f>
        <v>0</v>
      </c>
      <c r="C14" s="62"/>
      <c r="D14" s="66"/>
      <c r="E14" s="163"/>
      <c r="F14" s="64"/>
      <c r="G14" s="64"/>
      <c r="H14" s="64"/>
      <c r="I14" s="62"/>
      <c r="J14" s="129"/>
      <c r="L14" s="252" t="str">
        <f>auxalimen!B6</f>
        <v>Patatas fritas</v>
      </c>
      <c r="M14" s="69">
        <f t="shared" si="2"/>
        <v>0</v>
      </c>
      <c r="N14" s="62"/>
      <c r="O14" s="66"/>
      <c r="P14" s="68"/>
      <c r="Q14" s="64"/>
      <c r="R14" s="132"/>
      <c r="S14" s="91"/>
    </row>
    <row r="15" spans="1:19" x14ac:dyDescent="0.25">
      <c r="A15" s="239" t="str">
        <f>aux!H3</f>
        <v>Alquiler</v>
      </c>
      <c r="B15" s="160">
        <f>SUMIFS($E:$E,$H:$H,A15,$G:$G,$A$14)</f>
        <v>0</v>
      </c>
      <c r="C15" s="62"/>
      <c r="D15" s="66"/>
      <c r="E15" s="83"/>
      <c r="F15" s="64"/>
      <c r="G15" s="64"/>
      <c r="H15" s="64"/>
      <c r="I15" s="62"/>
      <c r="J15" s="129"/>
      <c r="L15" s="252" t="str">
        <f>auxalimen!B7</f>
        <v>Otros</v>
      </c>
      <c r="M15" s="69">
        <f t="shared" si="2"/>
        <v>0</v>
      </c>
      <c r="N15" s="62"/>
      <c r="O15" s="66"/>
      <c r="P15" s="68"/>
      <c r="Q15" s="64"/>
      <c r="R15" s="132"/>
      <c r="S15" s="91"/>
    </row>
    <row r="16" spans="1:19" x14ac:dyDescent="0.25">
      <c r="A16" s="239" t="str">
        <f>aux!H4</f>
        <v>Aseo</v>
      </c>
      <c r="B16" s="160">
        <f>SUMIFS($E:$E,$H:$H,A16,$G:$G,$A$14)</f>
        <v>0</v>
      </c>
      <c r="C16" s="62"/>
      <c r="D16" s="66"/>
      <c r="E16" s="83"/>
      <c r="F16" s="64"/>
      <c r="G16" s="64"/>
      <c r="H16" s="64"/>
      <c r="I16" s="62"/>
      <c r="J16" s="129"/>
      <c r="L16" s="247" t="str">
        <f>auxalimen!C1</f>
        <v>Bebidas</v>
      </c>
      <c r="M16" s="78">
        <f>SUM(M17:M22)</f>
        <v>0</v>
      </c>
      <c r="N16" s="62"/>
      <c r="O16" s="66"/>
      <c r="P16" s="68"/>
      <c r="Q16" s="64"/>
      <c r="R16" s="132"/>
      <c r="S16" s="91"/>
    </row>
    <row r="17" spans="1:19" x14ac:dyDescent="0.25">
      <c r="A17" s="239" t="str">
        <f>aux!H5</f>
        <v>Compras para casa</v>
      </c>
      <c r="B17" s="160">
        <f>SUMIFS($E:$E,$H:$H,A17,$G:$G,$A$14)</f>
        <v>0</v>
      </c>
      <c r="C17" s="62"/>
      <c r="D17" s="66"/>
      <c r="E17" s="83"/>
      <c r="F17" s="64"/>
      <c r="G17" s="64"/>
      <c r="H17" s="64"/>
      <c r="I17" s="62"/>
      <c r="J17" s="129"/>
      <c r="L17" s="253" t="str">
        <f>auxalimen!C2</f>
        <v>Aquarius</v>
      </c>
      <c r="M17" s="70">
        <f t="shared" ref="M17:M22" si="3">SUMIFS($P:$P,$R:$R,L17,$Q:$Q,$L$16)</f>
        <v>0</v>
      </c>
      <c r="N17" s="62"/>
      <c r="O17" s="66"/>
      <c r="P17" s="68"/>
      <c r="Q17" s="64"/>
      <c r="R17" s="132"/>
      <c r="S17" s="91"/>
    </row>
    <row r="18" spans="1:19" x14ac:dyDescent="0.25">
      <c r="A18" s="239" t="str">
        <f>aux!H6</f>
        <v>Doc. Imp. Multas</v>
      </c>
      <c r="B18" s="160">
        <f>SUMIFS($E:$E,$H:$H,A18,$G:$G,$A$14)</f>
        <v>0</v>
      </c>
      <c r="C18" s="62"/>
      <c r="D18" s="66"/>
      <c r="E18" s="83"/>
      <c r="F18" s="64"/>
      <c r="G18" s="64"/>
      <c r="H18" s="64"/>
      <c r="I18" s="62"/>
      <c r="J18" s="129"/>
      <c r="L18" s="253" t="str">
        <f>auxalimen!C3</f>
        <v>Cerveza</v>
      </c>
      <c r="M18" s="70">
        <f t="shared" si="3"/>
        <v>0</v>
      </c>
      <c r="N18" s="62"/>
      <c r="O18" s="66"/>
      <c r="P18" s="68"/>
      <c r="Q18" s="64"/>
      <c r="R18" s="132"/>
      <c r="S18" s="91"/>
    </row>
    <row r="19" spans="1:19" x14ac:dyDescent="0.25">
      <c r="A19" s="239" t="str">
        <f>aux!H7</f>
        <v>Productos limpieza</v>
      </c>
      <c r="B19" s="160">
        <f>SUM(B20:B20)</f>
        <v>0</v>
      </c>
      <c r="C19" s="62"/>
      <c r="D19" s="66"/>
      <c r="E19" s="83"/>
      <c r="F19" s="64"/>
      <c r="G19" s="64"/>
      <c r="H19" s="64"/>
      <c r="I19" s="62"/>
      <c r="J19" s="129"/>
      <c r="L19" s="253" t="str">
        <f>auxalimen!C4</f>
        <v>Coca cola</v>
      </c>
      <c r="M19" s="70">
        <f t="shared" si="3"/>
        <v>0</v>
      </c>
      <c r="N19" s="62"/>
      <c r="O19" s="66"/>
      <c r="P19" s="68"/>
      <c r="Q19" s="64"/>
      <c r="R19" s="132"/>
      <c r="S19" s="91"/>
    </row>
    <row r="20" spans="1:19" x14ac:dyDescent="0.25">
      <c r="A20" s="239" t="str">
        <f>aux!H8</f>
        <v>Salud</v>
      </c>
      <c r="B20" s="160">
        <f>SUMIFS($E:$E,$H:$H,A20,$G:$G,$A$19)</f>
        <v>0</v>
      </c>
      <c r="C20" s="62"/>
      <c r="D20" s="66"/>
      <c r="E20" s="84"/>
      <c r="F20" s="64"/>
      <c r="G20" s="64"/>
      <c r="H20" s="64"/>
      <c r="I20" s="62"/>
      <c r="J20" s="129"/>
      <c r="L20" s="253" t="str">
        <f>auxalimen!C5</f>
        <v>Vino</v>
      </c>
      <c r="M20" s="70">
        <f t="shared" si="3"/>
        <v>0</v>
      </c>
      <c r="N20" s="62"/>
      <c r="O20" s="66"/>
      <c r="P20" s="68"/>
      <c r="Q20" s="64"/>
      <c r="R20" s="132"/>
      <c r="S20" s="155"/>
    </row>
    <row r="21" spans="1:19" x14ac:dyDescent="0.25">
      <c r="A21" s="242" t="str">
        <f>aux!D5</f>
        <v>Lucas</v>
      </c>
      <c r="B21" s="159">
        <f>SUM(B22:B25)</f>
        <v>0</v>
      </c>
      <c r="C21" s="62"/>
      <c r="D21" s="66"/>
      <c r="E21" s="84"/>
      <c r="F21" s="64"/>
      <c r="G21" s="64"/>
      <c r="H21" s="64"/>
      <c r="I21" s="62"/>
      <c r="J21" s="129"/>
      <c r="L21" s="253" t="str">
        <f>auxalimen!C6</f>
        <v>Zumo</v>
      </c>
      <c r="M21" s="70">
        <f t="shared" si="3"/>
        <v>0</v>
      </c>
      <c r="N21" s="62"/>
      <c r="O21" s="66"/>
      <c r="P21" s="68"/>
      <c r="Q21" s="64"/>
      <c r="R21" s="132"/>
      <c r="S21" s="91"/>
    </row>
    <row r="22" spans="1:19" x14ac:dyDescent="0.25">
      <c r="A22" s="239" t="str">
        <f>aux!I3</f>
        <v>Complementos</v>
      </c>
      <c r="B22" s="160">
        <f>SUMIFS($E:$E,$H:$H,A22,$G:$G,$A$21)</f>
        <v>0</v>
      </c>
      <c r="C22" s="62"/>
      <c r="D22" s="66"/>
      <c r="E22" s="83"/>
      <c r="F22" s="64"/>
      <c r="G22" s="64"/>
      <c r="H22" s="64"/>
      <c r="I22" s="62"/>
      <c r="J22" s="129"/>
      <c r="L22" s="253" t="str">
        <f>auxalimen!C7</f>
        <v>Otras</v>
      </c>
      <c r="M22" s="70">
        <f t="shared" si="3"/>
        <v>0</v>
      </c>
      <c r="N22" s="62"/>
      <c r="O22" s="66"/>
      <c r="P22" s="68"/>
      <c r="Q22" s="64"/>
      <c r="R22" s="132"/>
      <c r="S22" s="155"/>
    </row>
    <row r="23" spans="1:19" x14ac:dyDescent="0.25">
      <c r="A23" s="239" t="str">
        <f>aux!I4</f>
        <v>Chucherías</v>
      </c>
      <c r="B23" s="160">
        <f>SUMIFS($E:$E,$H:$H,A23,$G:$G,$A$21)</f>
        <v>0</v>
      </c>
      <c r="C23" s="62"/>
      <c r="D23" s="66"/>
      <c r="E23" s="83"/>
      <c r="F23" s="64"/>
      <c r="G23" s="64"/>
      <c r="H23" s="64"/>
      <c r="I23" s="62"/>
      <c r="J23" s="129"/>
      <c r="L23" s="247" t="str">
        <f>auxalimen!D1</f>
        <v>Carne</v>
      </c>
      <c r="M23" s="78">
        <f>SUM(M24:M28)</f>
        <v>0</v>
      </c>
      <c r="N23" s="62"/>
      <c r="O23" s="66"/>
      <c r="P23" s="68"/>
      <c r="Q23" s="64"/>
      <c r="R23" s="132"/>
      <c r="S23" s="155"/>
    </row>
    <row r="24" spans="1:19" x14ac:dyDescent="0.25">
      <c r="A24" s="239" t="str">
        <f>aux!I5</f>
        <v>Piensos</v>
      </c>
      <c r="B24" s="160">
        <f>SUMIFS($E:$E,$H:$H,A24,$G:$G,$A$21)</f>
        <v>0</v>
      </c>
      <c r="C24" s="62"/>
      <c r="D24" s="66"/>
      <c r="E24" s="83"/>
      <c r="F24" s="64"/>
      <c r="G24" s="64"/>
      <c r="H24" s="167"/>
      <c r="I24" s="62"/>
      <c r="J24" s="129"/>
      <c r="L24" s="254" t="str">
        <f>auxalimen!D2</f>
        <v>Cerdo</v>
      </c>
      <c r="M24" s="71">
        <f>SUMIFS($P:$P,$R:$R,L24,$Q:$Q,$L$23)</f>
        <v>0</v>
      </c>
      <c r="N24" s="62"/>
      <c r="O24" s="66"/>
      <c r="P24" s="68"/>
      <c r="Q24" s="64"/>
      <c r="R24" s="132"/>
      <c r="S24" s="91"/>
    </row>
    <row r="25" spans="1:19" x14ac:dyDescent="0.25">
      <c r="A25" s="239" t="str">
        <f>aux!I6</f>
        <v>Pollo</v>
      </c>
      <c r="B25" s="160">
        <f>SUMIFS($E:$E,$H:$H,A25,$G:$G,$A$21)</f>
        <v>0</v>
      </c>
      <c r="C25" s="62"/>
      <c r="D25" s="66"/>
      <c r="E25" s="83"/>
      <c r="F25" s="64"/>
      <c r="G25" s="64"/>
      <c r="H25" s="64"/>
      <c r="I25" s="62"/>
      <c r="J25" s="129"/>
      <c r="L25" s="254" t="str">
        <f>auxalimen!D3</f>
        <v>Pavo</v>
      </c>
      <c r="M25" s="71">
        <f>SUMIFS($P:$P,$R:$R,L25,$Q:$Q,$L$23)</f>
        <v>0</v>
      </c>
      <c r="N25" s="62"/>
      <c r="O25" s="66"/>
      <c r="P25" s="68"/>
      <c r="Q25" s="64"/>
      <c r="R25" s="132"/>
      <c r="S25" s="91"/>
    </row>
    <row r="26" spans="1:19" x14ac:dyDescent="0.25">
      <c r="A26" s="239" t="str">
        <f>aux!I7</f>
        <v>Veterinario</v>
      </c>
      <c r="B26" s="160">
        <f>SUMIFS($E:$E,$H:$H,A26,$G:$G,$A$21)</f>
        <v>0</v>
      </c>
      <c r="C26" s="62"/>
      <c r="D26" s="66"/>
      <c r="E26" s="83"/>
      <c r="F26" s="64"/>
      <c r="G26" s="64"/>
      <c r="H26" s="167"/>
      <c r="I26" s="62"/>
      <c r="J26" s="129"/>
      <c r="L26" s="254" t="str">
        <f>auxalimen!D4</f>
        <v>Pollo</v>
      </c>
      <c r="M26" s="71">
        <f>SUMIFS($P:$P,$R:$R,L26,$Q:$Q,$L$23)</f>
        <v>0</v>
      </c>
      <c r="N26" s="62"/>
      <c r="O26" s="66"/>
      <c r="P26" s="68"/>
      <c r="Q26" s="64"/>
      <c r="R26" s="132"/>
      <c r="S26" s="91"/>
    </row>
    <row r="27" spans="1:19" x14ac:dyDescent="0.25">
      <c r="A27" s="242" t="str">
        <f>aux!D6</f>
        <v>Recibos</v>
      </c>
      <c r="B27" s="159">
        <f>SUM(B28:B32)</f>
        <v>0</v>
      </c>
      <c r="C27" s="62"/>
      <c r="D27" s="66"/>
      <c r="E27" s="301"/>
      <c r="F27" s="64"/>
      <c r="G27" s="64"/>
      <c r="H27" s="167"/>
      <c r="I27" s="62"/>
      <c r="J27" s="155"/>
      <c r="L27" s="254" t="str">
        <f>auxalimen!D5</f>
        <v>Ternera</v>
      </c>
      <c r="M27" s="71">
        <f>SUMIFS($P:$P,$R:$R,L27,$Q:$Q,$L$23)</f>
        <v>0</v>
      </c>
      <c r="N27" s="62"/>
      <c r="O27" s="66"/>
      <c r="P27" s="68"/>
      <c r="Q27" s="64"/>
      <c r="R27" s="132"/>
      <c r="S27" s="91"/>
    </row>
    <row r="28" spans="1:19" x14ac:dyDescent="0.25">
      <c r="A28" s="239" t="str">
        <f>aux!J3</f>
        <v>Canal Isabel II</v>
      </c>
      <c r="B28" s="160">
        <f>SUMIFS($E:$E,$H:$H,A28,$G:$G,$A$27)</f>
        <v>0</v>
      </c>
      <c r="C28" s="62"/>
      <c r="D28" s="128"/>
      <c r="E28" s="83"/>
      <c r="F28" s="64"/>
      <c r="G28" s="64"/>
      <c r="H28" s="64"/>
      <c r="I28" s="62"/>
      <c r="J28" s="129"/>
      <c r="L28" s="254" t="str">
        <f>auxalimen!D6</f>
        <v>Otros</v>
      </c>
      <c r="M28" s="71">
        <f>SUMIFS($P:$P,$R:$R,L28,$Q:$Q,$L$23)</f>
        <v>0</v>
      </c>
      <c r="N28" s="62"/>
      <c r="O28" s="66"/>
      <c r="P28" s="68"/>
      <c r="Q28" s="64"/>
      <c r="R28" s="132"/>
      <c r="S28" s="91"/>
    </row>
    <row r="29" spans="1:19" x14ac:dyDescent="0.25">
      <c r="A29" s="239" t="str">
        <f>aux!J4</f>
        <v>Gas Natural</v>
      </c>
      <c r="B29" s="160">
        <f>SUMIFS($E:$E,$H:$H,A29,$G:$G,$A$27)</f>
        <v>0</v>
      </c>
      <c r="C29" s="62"/>
      <c r="D29" s="128"/>
      <c r="E29" s="83"/>
      <c r="F29" s="64"/>
      <c r="G29" s="64"/>
      <c r="H29" s="64"/>
      <c r="I29" s="62"/>
      <c r="J29" s="129"/>
      <c r="L29" s="247" t="str">
        <f>auxalimen!E1</f>
        <v>Cereales</v>
      </c>
      <c r="M29" s="78">
        <f>SUM(M30:M35)</f>
        <v>0</v>
      </c>
      <c r="N29" s="62"/>
      <c r="O29" s="66"/>
      <c r="P29" s="68"/>
      <c r="Q29" s="64"/>
      <c r="R29" s="132"/>
      <c r="S29" s="91"/>
    </row>
    <row r="30" spans="1:19" x14ac:dyDescent="0.25">
      <c r="A30" s="239" t="str">
        <f>aux!J5</f>
        <v>Iberdrola</v>
      </c>
      <c r="B30" s="160">
        <f>SUMIFS($E:$E,$H:$H,A30,$G:$G,$A$27)</f>
        <v>0</v>
      </c>
      <c r="C30" s="62"/>
      <c r="D30" s="128"/>
      <c r="E30" s="83"/>
      <c r="F30" s="64"/>
      <c r="G30" s="64"/>
      <c r="H30" s="167"/>
      <c r="I30" s="62"/>
      <c r="J30" s="129"/>
      <c r="L30" s="255" t="str">
        <f>auxalimen!E2</f>
        <v>Arroz</v>
      </c>
      <c r="M30" s="72">
        <f t="shared" ref="M30:M35" si="4">SUMIFS($P:$P,$R:$R,L30,$Q:$Q,$L$29)</f>
        <v>0</v>
      </c>
      <c r="N30" s="62"/>
      <c r="O30" s="66"/>
      <c r="P30" s="68"/>
      <c r="Q30" s="64"/>
      <c r="R30" s="132"/>
      <c r="S30" s="155"/>
    </row>
    <row r="31" spans="1:19" x14ac:dyDescent="0.25">
      <c r="A31" s="239" t="str">
        <f>aux!J6</f>
        <v>Lowi</v>
      </c>
      <c r="B31" s="160">
        <f>SUMIFS($E:$E,$H:$H,A31,$G:$G,$A$27)</f>
        <v>0</v>
      </c>
      <c r="C31" s="62"/>
      <c r="D31" s="128"/>
      <c r="E31" s="169"/>
      <c r="F31" s="64"/>
      <c r="G31" s="64"/>
      <c r="H31" s="64"/>
      <c r="I31" s="62"/>
      <c r="J31" s="129"/>
      <c r="L31" s="255" t="str">
        <f>auxalimen!E3</f>
        <v>Avena</v>
      </c>
      <c r="M31" s="72">
        <f t="shared" si="4"/>
        <v>0</v>
      </c>
      <c r="N31" s="62"/>
      <c r="O31" s="66"/>
      <c r="P31" s="68"/>
      <c r="Q31" s="64"/>
      <c r="R31" s="132"/>
      <c r="S31" s="91"/>
    </row>
    <row r="32" spans="1:19" x14ac:dyDescent="0.25">
      <c r="A32" s="239" t="str">
        <f>aux!J7</f>
        <v>Varios</v>
      </c>
      <c r="B32" s="160">
        <f>SUMIFS($E:$E,$H:$H,A32,$G:$G,$A$27)</f>
        <v>0</v>
      </c>
      <c r="C32" s="62"/>
      <c r="D32" s="66"/>
      <c r="E32" s="83"/>
      <c r="F32" s="64"/>
      <c r="G32" s="64"/>
      <c r="H32" s="64"/>
      <c r="I32" s="62"/>
      <c r="J32" s="129"/>
      <c r="L32" s="255" t="str">
        <f>auxalimen!E4</f>
        <v>Pan</v>
      </c>
      <c r="M32" s="72">
        <f t="shared" si="4"/>
        <v>0</v>
      </c>
      <c r="N32" s="62"/>
      <c r="O32" s="66"/>
      <c r="P32" s="68"/>
      <c r="Q32" s="64"/>
      <c r="R32" s="132"/>
      <c r="S32" s="155"/>
    </row>
    <row r="33" spans="1:19" x14ac:dyDescent="0.25">
      <c r="A33" s="238" t="str">
        <f>aux!E2</f>
        <v>Transporte</v>
      </c>
      <c r="B33" s="158">
        <f>SUM(B34,B39,B44,B49)</f>
        <v>0</v>
      </c>
      <c r="C33" s="62"/>
      <c r="D33" s="66"/>
      <c r="E33" s="83"/>
      <c r="F33" s="64"/>
      <c r="G33" s="64"/>
      <c r="H33" s="64"/>
      <c r="I33" s="62"/>
      <c r="J33" s="129"/>
      <c r="L33" s="255" t="str">
        <f>auxalimen!E5</f>
        <v>Pan otros</v>
      </c>
      <c r="M33" s="72">
        <f t="shared" si="4"/>
        <v>0</v>
      </c>
      <c r="N33" s="62"/>
      <c r="O33" s="66"/>
      <c r="P33" s="68"/>
      <c r="Q33" s="64"/>
      <c r="R33" s="132"/>
      <c r="S33" s="91"/>
    </row>
    <row r="34" spans="1:19" x14ac:dyDescent="0.25">
      <c r="A34" s="242" t="str">
        <f>aux!E3</f>
        <v>JoseMari</v>
      </c>
      <c r="B34" s="159">
        <f>SUM(B35:B38)</f>
        <v>0</v>
      </c>
      <c r="C34" s="62"/>
      <c r="D34" s="66"/>
      <c r="E34" s="83"/>
      <c r="F34" s="64"/>
      <c r="G34" s="64"/>
      <c r="H34" s="64"/>
      <c r="I34" s="62"/>
      <c r="J34" s="129"/>
      <c r="L34" s="255" t="str">
        <f>auxalimen!E6</f>
        <v>Tortillas</v>
      </c>
      <c r="M34" s="72">
        <f t="shared" si="4"/>
        <v>0</v>
      </c>
      <c r="N34" s="62"/>
      <c r="O34" s="66"/>
      <c r="P34" s="68"/>
      <c r="Q34" s="64"/>
      <c r="R34" s="132"/>
      <c r="S34" s="155"/>
    </row>
    <row r="35" spans="1:19" x14ac:dyDescent="0.25">
      <c r="A35" s="239" t="str">
        <f>aux!L3</f>
        <v>Complementos</v>
      </c>
      <c r="B35" s="160">
        <f>SUMIFS($E:$E,$H:$H,A35,$G:$G,$A$34)</f>
        <v>0</v>
      </c>
      <c r="C35" s="62"/>
      <c r="D35" s="66"/>
      <c r="E35" s="83"/>
      <c r="F35" s="64"/>
      <c r="G35" s="64"/>
      <c r="H35" s="167"/>
      <c r="I35" s="62"/>
      <c r="J35" s="129"/>
      <c r="L35" s="255" t="str">
        <f>auxalimen!E7</f>
        <v>Otro</v>
      </c>
      <c r="M35" s="72">
        <f t="shared" si="4"/>
        <v>0</v>
      </c>
      <c r="N35" s="62"/>
      <c r="O35" s="66"/>
      <c r="P35" s="68"/>
      <c r="Q35" s="64"/>
      <c r="R35" s="132"/>
      <c r="S35" s="91"/>
    </row>
    <row r="36" spans="1:19" x14ac:dyDescent="0.25">
      <c r="A36" s="239" t="str">
        <f>aux!L4</f>
        <v>Gasolina</v>
      </c>
      <c r="B36" s="160">
        <f>SUMIFS($E:$E,$H:$H,A36,$G:$G,$A$34)</f>
        <v>0</v>
      </c>
      <c r="C36" s="62"/>
      <c r="D36" s="66"/>
      <c r="E36" s="83"/>
      <c r="F36" s="64"/>
      <c r="G36" s="64"/>
      <c r="H36" s="64"/>
      <c r="I36" s="62"/>
      <c r="J36" s="129"/>
      <c r="L36" s="247" t="str">
        <f>auxalimen!F1</f>
        <v>Charcutería</v>
      </c>
      <c r="M36" s="78">
        <f>SUM(M38:M41)</f>
        <v>0</v>
      </c>
      <c r="N36" s="62"/>
      <c r="O36" s="66"/>
      <c r="P36" s="68"/>
      <c r="Q36" s="64"/>
      <c r="R36" s="132"/>
      <c r="S36" s="91"/>
    </row>
    <row r="37" spans="1:19" x14ac:dyDescent="0.25">
      <c r="A37" s="239" t="str">
        <f>aux!L5</f>
        <v>Imp. Multas y seguro</v>
      </c>
      <c r="B37" s="160">
        <f>SUMIFS($E:$E,$H:$H,A37,$G:$G,$A$34)</f>
        <v>0</v>
      </c>
      <c r="C37" s="62"/>
      <c r="D37" s="66"/>
      <c r="E37" s="83"/>
      <c r="F37" s="64"/>
      <c r="G37" s="64"/>
      <c r="H37" s="64"/>
      <c r="I37" s="62"/>
      <c r="J37" s="129"/>
      <c r="L37" s="51" t="str">
        <f>auxalimen!F2</f>
        <v>Chorizo</v>
      </c>
      <c r="M37" s="57">
        <f>SUMIFS($P:$P,$R:$R,L37,$Q:$Q,$L$36)</f>
        <v>0</v>
      </c>
      <c r="N37" s="62"/>
      <c r="O37" s="66"/>
      <c r="P37" s="68"/>
      <c r="Q37" s="64"/>
      <c r="R37" s="132"/>
      <c r="S37" s="91"/>
    </row>
    <row r="38" spans="1:19" x14ac:dyDescent="0.25">
      <c r="A38" s="239" t="str">
        <f>aux!L6</f>
        <v>Taller</v>
      </c>
      <c r="B38" s="160">
        <f>SUMIFS($E:$E,$H:$H,A38,$G:$G,$A$34)</f>
        <v>0</v>
      </c>
      <c r="C38" s="62"/>
      <c r="D38" s="66"/>
      <c r="E38" s="83"/>
      <c r="F38" s="64"/>
      <c r="G38" s="64"/>
      <c r="H38" s="64"/>
      <c r="I38" s="62"/>
      <c r="J38" s="129"/>
      <c r="L38" s="51" t="str">
        <f>auxalimen!F3</f>
        <v>Jamón serrano</v>
      </c>
      <c r="M38" s="57">
        <f>SUMIFS($P:$P,$R:$R,L38,$Q:$Q,$L$36)</f>
        <v>0</v>
      </c>
      <c r="N38" s="62"/>
      <c r="O38" s="66"/>
      <c r="P38" s="68"/>
      <c r="Q38" s="64"/>
      <c r="R38" s="132"/>
      <c r="S38" s="91"/>
    </row>
    <row r="39" spans="1:19" x14ac:dyDescent="0.25">
      <c r="A39" s="242" t="str">
        <f>aux!E4</f>
        <v>MariCarmen</v>
      </c>
      <c r="B39" s="159">
        <f>SUM(B40:B43)</f>
        <v>0</v>
      </c>
      <c r="C39" s="62"/>
      <c r="D39" s="66"/>
      <c r="E39" s="83"/>
      <c r="F39" s="64"/>
      <c r="G39" s="64"/>
      <c r="H39" s="167"/>
      <c r="I39" s="62"/>
      <c r="J39" s="155"/>
      <c r="L39" s="51" t="str">
        <f>auxalimen!F4</f>
        <v>Jamón york</v>
      </c>
      <c r="M39" s="57">
        <f>SUMIFS($P:$P,$R:$R,L39,$Q:$Q,$L$36)</f>
        <v>0</v>
      </c>
      <c r="N39" s="62"/>
      <c r="O39" s="66"/>
      <c r="P39" s="68"/>
      <c r="Q39" s="64"/>
      <c r="R39" s="132"/>
      <c r="S39" s="155"/>
    </row>
    <row r="40" spans="1:19" x14ac:dyDescent="0.25">
      <c r="A40" s="239" t="str">
        <f>aux!M3</f>
        <v>Complementos</v>
      </c>
      <c r="B40" s="160">
        <f>SUMIFS($E:$E,$H:$H,A40,$G:$G,$A$39)</f>
        <v>0</v>
      </c>
      <c r="C40" s="62"/>
      <c r="D40" s="66"/>
      <c r="E40" s="83"/>
      <c r="F40" s="64"/>
      <c r="G40" s="64"/>
      <c r="H40" s="64"/>
      <c r="I40" s="62"/>
      <c r="J40" s="129"/>
      <c r="L40" s="51" t="str">
        <f>auxalimen!F5</f>
        <v>Sanchichón</v>
      </c>
      <c r="M40" s="57">
        <f>SUMIFS($P:$P,$R:$R,L40,$Q:$Q,$L$36)</f>
        <v>0</v>
      </c>
      <c r="N40" s="62"/>
      <c r="O40" s="66"/>
      <c r="P40" s="136"/>
      <c r="Q40" s="64"/>
      <c r="R40" s="132"/>
      <c r="S40" s="91"/>
    </row>
    <row r="41" spans="1:19" x14ac:dyDescent="0.25">
      <c r="A41" s="239" t="str">
        <f>aux!M4</f>
        <v>Gasolina</v>
      </c>
      <c r="B41" s="160">
        <f>SUMIFS($E:$E,$H:$H,A41,$G:$G,$A$39)</f>
        <v>0</v>
      </c>
      <c r="C41" s="62"/>
      <c r="D41" s="66"/>
      <c r="E41" s="169"/>
      <c r="F41" s="64"/>
      <c r="G41" s="64"/>
      <c r="H41" s="64"/>
      <c r="I41" s="62"/>
      <c r="J41" s="129"/>
      <c r="L41" s="51" t="str">
        <f>auxalimen!F6</f>
        <v>Otro</v>
      </c>
      <c r="M41" s="57">
        <f>SUMIFS($P:$P,$R:$R,L41,$Q:$Q,$L$36)</f>
        <v>0</v>
      </c>
      <c r="N41" s="62"/>
      <c r="O41" s="66"/>
      <c r="P41" s="68"/>
      <c r="Q41" s="64"/>
      <c r="R41" s="132"/>
      <c r="S41" s="91"/>
    </row>
    <row r="42" spans="1:19" x14ac:dyDescent="0.25">
      <c r="A42" s="239" t="str">
        <f>aux!M5</f>
        <v>Imp. Multas y seguro</v>
      </c>
      <c r="B42" s="160">
        <f>SUMIFS($E:$E,$H:$H,A42,$G:$G,$A$39)</f>
        <v>0</v>
      </c>
      <c r="C42" s="62"/>
      <c r="D42" s="66"/>
      <c r="E42" s="169"/>
      <c r="F42" s="64"/>
      <c r="G42" s="64"/>
      <c r="H42" s="64"/>
      <c r="I42" s="62"/>
      <c r="J42" s="129"/>
      <c r="L42" s="52" t="str">
        <f>auxalimen!G1</f>
        <v>Conservas</v>
      </c>
      <c r="M42" s="79">
        <f>SUM(M43:M48)</f>
        <v>0</v>
      </c>
      <c r="N42" s="62"/>
      <c r="O42" s="66"/>
      <c r="P42" s="68"/>
      <c r="Q42" s="64"/>
      <c r="R42" s="132"/>
      <c r="S42" s="129"/>
    </row>
    <row r="43" spans="1:19" x14ac:dyDescent="0.25">
      <c r="A43" s="239" t="str">
        <f>aux!M6</f>
        <v>Taller</v>
      </c>
      <c r="B43" s="160">
        <f>SUMIFS($E:$E,$H:$H,A43,$G:$G,$A$39)</f>
        <v>0</v>
      </c>
      <c r="C43" s="62"/>
      <c r="D43" s="66"/>
      <c r="E43" s="169"/>
      <c r="F43" s="64"/>
      <c r="G43" s="64"/>
      <c r="H43" s="64"/>
      <c r="I43" s="62"/>
      <c r="J43" s="129"/>
      <c r="L43" s="53" t="str">
        <f>auxalimen!G2</f>
        <v>Atún</v>
      </c>
      <c r="M43" s="58">
        <f t="shared" ref="M43:M48" si="5">SUMIFS($P:$P,$R:$R,L43,$Q:$Q,$L$42)</f>
        <v>0</v>
      </c>
      <c r="N43" s="62"/>
      <c r="O43" s="66"/>
      <c r="P43" s="68"/>
      <c r="Q43" s="64"/>
      <c r="R43" s="132"/>
      <c r="S43" s="91"/>
    </row>
    <row r="44" spans="1:19" x14ac:dyDescent="0.25">
      <c r="A44" s="242" t="str">
        <f>aux!E5</f>
        <v>OtrosTrans</v>
      </c>
      <c r="B44" s="159">
        <f>SUM(B45:B48)</f>
        <v>0</v>
      </c>
      <c r="C44" s="62"/>
      <c r="D44" s="66"/>
      <c r="E44" s="169"/>
      <c r="F44" s="64"/>
      <c r="G44" s="64"/>
      <c r="H44" s="64"/>
      <c r="I44" s="62"/>
      <c r="J44" s="129"/>
      <c r="L44" s="53" t="str">
        <f>auxalimen!G3</f>
        <v>Champiñones</v>
      </c>
      <c r="M44" s="58">
        <f t="shared" si="5"/>
        <v>0</v>
      </c>
      <c r="N44" s="62"/>
      <c r="O44" s="66"/>
      <c r="P44" s="68"/>
      <c r="Q44" s="64"/>
      <c r="R44" s="132"/>
      <c r="S44" s="91"/>
    </row>
    <row r="45" spans="1:19" x14ac:dyDescent="0.25">
      <c r="A45" s="239" t="str">
        <f>aux!N3</f>
        <v>Autobús / Metro</v>
      </c>
      <c r="B45" s="160">
        <f>SUMIFS($E:$E,$H:$H,A45,$G:$G,$A$44)</f>
        <v>0</v>
      </c>
      <c r="C45" s="62"/>
      <c r="D45" s="66"/>
      <c r="E45" s="83"/>
      <c r="F45" s="64"/>
      <c r="G45" s="64"/>
      <c r="H45" s="64"/>
      <c r="I45" s="62"/>
      <c r="J45" s="129"/>
      <c r="L45" s="53" t="str">
        <f>auxalimen!G4</f>
        <v>Congelados</v>
      </c>
      <c r="M45" s="58">
        <f t="shared" si="5"/>
        <v>0</v>
      </c>
      <c r="N45" s="62"/>
      <c r="O45" s="66"/>
      <c r="P45" s="68"/>
      <c r="Q45" s="64"/>
      <c r="R45" s="132"/>
      <c r="S45" s="91"/>
    </row>
    <row r="46" spans="1:19" x14ac:dyDescent="0.25">
      <c r="A46" s="239" t="str">
        <f>aux!N4</f>
        <v>Cercanías</v>
      </c>
      <c r="B46" s="160">
        <f>SUMIFS($E:$E,$H:$H,A46,$G:$G,$A$44)</f>
        <v>0</v>
      </c>
      <c r="C46" s="62"/>
      <c r="D46" s="66"/>
      <c r="E46" s="83"/>
      <c r="F46" s="64"/>
      <c r="G46" s="64"/>
      <c r="H46" s="64"/>
      <c r="I46" s="62"/>
      <c r="J46" s="129"/>
      <c r="L46" s="53" t="str">
        <f>auxalimen!G5</f>
        <v>Del mar</v>
      </c>
      <c r="M46" s="58">
        <f t="shared" si="5"/>
        <v>0</v>
      </c>
      <c r="N46" s="62"/>
      <c r="O46" s="66"/>
      <c r="P46" s="68"/>
      <c r="Q46" s="64"/>
      <c r="R46" s="132"/>
      <c r="S46" s="91"/>
    </row>
    <row r="47" spans="1:19" x14ac:dyDescent="0.25">
      <c r="A47" s="239" t="str">
        <f>aux!N5</f>
        <v>Parking</v>
      </c>
      <c r="B47" s="160">
        <f>SUMIFS($E:$E,$H:$H,A47,$G:$G,$A$44)</f>
        <v>0</v>
      </c>
      <c r="C47" s="62"/>
      <c r="D47" s="66"/>
      <c r="E47" s="83"/>
      <c r="F47" s="64"/>
      <c r="G47" s="64"/>
      <c r="H47" s="64"/>
      <c r="I47" s="62"/>
      <c r="J47" s="129"/>
      <c r="L47" s="53" t="str">
        <f>auxalimen!G6</f>
        <v>Sopas y caldos</v>
      </c>
      <c r="M47" s="58">
        <f t="shared" si="5"/>
        <v>0</v>
      </c>
      <c r="N47" s="62"/>
      <c r="O47" s="66"/>
      <c r="P47" s="68"/>
      <c r="Q47" s="64"/>
      <c r="R47" s="132"/>
      <c r="S47" s="91"/>
    </row>
    <row r="48" spans="1:19" x14ac:dyDescent="0.25">
      <c r="A48" s="239" t="str">
        <f>aux!N6</f>
        <v>Vespa gasolina</v>
      </c>
      <c r="B48" s="160">
        <f>SUMIFS($E:$E,$H:$H,A48,$G:$G,$A$44)</f>
        <v>0</v>
      </c>
      <c r="C48" s="62"/>
      <c r="D48" s="66"/>
      <c r="E48" s="83"/>
      <c r="F48" s="64"/>
      <c r="G48" s="64"/>
      <c r="H48" s="64"/>
      <c r="I48" s="62"/>
      <c r="J48" s="129"/>
      <c r="L48" s="53" t="str">
        <f>auxalimen!G7</f>
        <v>Otros</v>
      </c>
      <c r="M48" s="58">
        <f t="shared" si="5"/>
        <v>0</v>
      </c>
      <c r="N48" s="62"/>
      <c r="O48" s="66"/>
      <c r="P48" s="68"/>
      <c r="Q48" s="64"/>
      <c r="R48" s="132"/>
      <c r="S48" s="91"/>
    </row>
    <row r="49" spans="1:19" x14ac:dyDescent="0.25">
      <c r="A49" s="239" t="str">
        <f>aux!N7</f>
        <v>Vespa taller</v>
      </c>
      <c r="B49" s="160">
        <f>SUMIFS($E:$E,$H:$H,A49,$G:$G,$A$44)</f>
        <v>0</v>
      </c>
      <c r="C49" s="62"/>
      <c r="D49" s="66"/>
      <c r="E49" s="83"/>
      <c r="F49" s="64"/>
      <c r="G49" s="64"/>
      <c r="H49" s="64"/>
      <c r="I49" s="62"/>
      <c r="J49" s="129"/>
      <c r="L49" s="52" t="str">
        <f>auxalimen!H1</f>
        <v>Fastfood</v>
      </c>
      <c r="M49" s="79">
        <f>SUM(M50:M54)</f>
        <v>0</v>
      </c>
      <c r="N49" s="62"/>
      <c r="O49" s="66"/>
      <c r="P49" s="68"/>
      <c r="Q49" s="64"/>
      <c r="R49" s="132"/>
      <c r="S49" s="91"/>
    </row>
    <row r="50" spans="1:19" x14ac:dyDescent="0.25">
      <c r="A50" s="240" t="str">
        <f>aux!A1</f>
        <v>Obligatorios</v>
      </c>
      <c r="B50" s="161">
        <f>SUM(B2,B33)</f>
        <v>0</v>
      </c>
      <c r="C50" s="62"/>
      <c r="D50" s="66"/>
      <c r="E50" s="83"/>
      <c r="F50" s="64"/>
      <c r="G50" s="64"/>
      <c r="H50" s="64"/>
      <c r="I50" s="62"/>
      <c r="J50" s="129"/>
      <c r="L50" s="54" t="str">
        <f>auxalimen!H2</f>
        <v>Chino</v>
      </c>
      <c r="M50" s="59">
        <f>SUMIFS($P:$P,$R:$R,L50,$Q:$Q,$L$49)</f>
        <v>0</v>
      </c>
      <c r="N50" s="62"/>
      <c r="O50" s="66"/>
      <c r="P50" s="68"/>
      <c r="Q50" s="64"/>
      <c r="R50" s="132"/>
      <c r="S50" s="91"/>
    </row>
    <row r="51" spans="1:19" x14ac:dyDescent="0.25">
      <c r="A51" s="241" t="str">
        <f>aux!A4</f>
        <v>Ocio</v>
      </c>
      <c r="B51" s="158">
        <f>SUM(B52,B58,B64,B76)</f>
        <v>0</v>
      </c>
      <c r="C51" s="62"/>
      <c r="D51" s="66"/>
      <c r="E51" s="83"/>
      <c r="F51" s="64"/>
      <c r="G51" s="64"/>
      <c r="H51" s="64"/>
      <c r="I51" s="62"/>
      <c r="J51" s="129"/>
      <c r="L51" s="54" t="str">
        <f>auxalimen!H3</f>
        <v>Hamburguesa</v>
      </c>
      <c r="M51" s="59">
        <f>SUMIFS($P:$P,$R:$R,L51,$Q:$Q,$L$49)</f>
        <v>0</v>
      </c>
      <c r="N51" s="62"/>
      <c r="O51" s="66"/>
      <c r="P51" s="68"/>
      <c r="Q51" s="64"/>
      <c r="R51" s="132"/>
      <c r="S51" s="91"/>
    </row>
    <row r="52" spans="1:19" x14ac:dyDescent="0.25">
      <c r="A52" s="242" t="str">
        <f>aux!P2</f>
        <v>Bebida</v>
      </c>
      <c r="B52" s="159">
        <f>SUM(B53:B57)</f>
        <v>0</v>
      </c>
      <c r="C52" s="62"/>
      <c r="D52" s="66"/>
      <c r="E52" s="83"/>
      <c r="F52" s="64"/>
      <c r="G52" s="64"/>
      <c r="H52" s="64"/>
      <c r="I52" s="62"/>
      <c r="J52" s="129"/>
      <c r="L52" s="54" t="str">
        <f>auxalimen!H4</f>
        <v>Kebab</v>
      </c>
      <c r="M52" s="59">
        <f>SUMIFS($P:$P,$R:$R,L52,$Q:$Q,$L$49)</f>
        <v>0</v>
      </c>
      <c r="N52" s="62"/>
      <c r="O52" s="66"/>
      <c r="P52" s="68"/>
      <c r="Q52" s="64"/>
      <c r="R52" s="132"/>
      <c r="S52" s="91"/>
    </row>
    <row r="53" spans="1:19" x14ac:dyDescent="0.25">
      <c r="A53" s="243" t="str">
        <f>aux!P3</f>
        <v>Alcalá</v>
      </c>
      <c r="B53" s="162">
        <f>SUMIFS($E:$E,$H:$H,A53,$G:$G,$A$52)</f>
        <v>0</v>
      </c>
      <c r="C53" s="62"/>
      <c r="D53" s="66"/>
      <c r="E53" s="83"/>
      <c r="F53" s="64"/>
      <c r="G53" s="64"/>
      <c r="H53" s="64"/>
      <c r="I53" s="62"/>
      <c r="J53" s="155"/>
      <c r="L53" s="54" t="str">
        <f>auxalimen!H5</f>
        <v>Pizza</v>
      </c>
      <c r="M53" s="59">
        <f>SUMIFS($P:$P,$R:$R,L53,$Q:$Q,$L$49)</f>
        <v>0</v>
      </c>
      <c r="N53" s="62"/>
      <c r="O53" s="66"/>
      <c r="P53" s="68"/>
      <c r="Q53" s="64"/>
      <c r="R53" s="132"/>
      <c r="S53" s="91"/>
    </row>
    <row r="54" spans="1:19" x14ac:dyDescent="0.25">
      <c r="A54" s="243" t="str">
        <f>aux!P4</f>
        <v>Cerceda</v>
      </c>
      <c r="B54" s="162">
        <f>SUMIFS($E:$E,$H:$H,A54,$G:$G,$A$52)</f>
        <v>0</v>
      </c>
      <c r="C54" s="62"/>
      <c r="D54" s="66"/>
      <c r="E54" s="83"/>
      <c r="F54" s="64"/>
      <c r="G54" s="64"/>
      <c r="H54" s="64"/>
      <c r="I54" s="62"/>
      <c r="J54" s="129"/>
      <c r="L54" s="54" t="str">
        <f>auxalimen!H6</f>
        <v>Otros</v>
      </c>
      <c r="M54" s="59">
        <f>SUMIFS($P:$P,$R:$R,L54,$Q:$Q,$L$49)</f>
        <v>0</v>
      </c>
      <c r="N54" s="62"/>
      <c r="O54" s="66"/>
      <c r="P54" s="68"/>
      <c r="Q54" s="64"/>
      <c r="R54" s="132"/>
      <c r="S54" s="129"/>
    </row>
    <row r="55" spans="1:19" x14ac:dyDescent="0.25">
      <c r="A55" s="243" t="str">
        <f>aux!P5</f>
        <v>Madrid</v>
      </c>
      <c r="B55" s="162">
        <f>SUMIFS($E:$E,$H:$H,A55,$G:$G,$A$52)</f>
        <v>0</v>
      </c>
      <c r="C55" s="62"/>
      <c r="D55" s="66"/>
      <c r="E55" s="83"/>
      <c r="F55" s="64"/>
      <c r="G55" s="64"/>
      <c r="H55" s="64"/>
      <c r="I55" s="62"/>
      <c r="J55" s="91"/>
      <c r="L55" s="52" t="str">
        <f>auxalimen!I1</f>
        <v>Frutas</v>
      </c>
      <c r="M55" s="79">
        <f>SUM(M56:M63)</f>
        <v>0</v>
      </c>
      <c r="N55" s="62"/>
      <c r="O55" s="66"/>
      <c r="P55" s="68"/>
      <c r="Q55" s="64"/>
      <c r="R55" s="132"/>
      <c r="S55" s="91"/>
    </row>
    <row r="56" spans="1:19" x14ac:dyDescent="0.25">
      <c r="A56" s="243" t="str">
        <f>aux!P6</f>
        <v>Pozuelo</v>
      </c>
      <c r="B56" s="162">
        <f>SUMIFS($E:$E,$H:$H,A56,$G:$G,$A$52)</f>
        <v>0</v>
      </c>
      <c r="C56" s="62"/>
      <c r="D56" s="66"/>
      <c r="E56" s="83"/>
      <c r="F56" s="64"/>
      <c r="G56" s="64"/>
      <c r="H56" s="64"/>
      <c r="I56" s="62"/>
      <c r="J56" s="91"/>
      <c r="L56" s="55" t="str">
        <f>auxalimen!I2</f>
        <v>Aguacates</v>
      </c>
      <c r="M56" s="60">
        <f t="shared" ref="M56" si="6">SUMIFS($P:$P,$R:$R,L56,$Q:$Q,$L$55)</f>
        <v>0</v>
      </c>
      <c r="N56" s="62"/>
      <c r="O56" s="66"/>
      <c r="P56" s="68"/>
      <c r="Q56" s="64"/>
      <c r="R56" s="132"/>
      <c r="S56" s="91"/>
    </row>
    <row r="57" spans="1:19" x14ac:dyDescent="0.25">
      <c r="A57" s="243" t="str">
        <f>aux!P7</f>
        <v>Otros</v>
      </c>
      <c r="B57" s="162">
        <f>SUMIFS($E:$E,$H:$H,A57,$G:$G,$A$52)</f>
        <v>0</v>
      </c>
      <c r="C57" s="62"/>
      <c r="D57" s="66"/>
      <c r="E57" s="83"/>
      <c r="F57" s="64"/>
      <c r="G57" s="64"/>
      <c r="H57" s="64"/>
      <c r="I57" s="62"/>
      <c r="J57" s="91"/>
      <c r="L57" s="55" t="str">
        <f>auxalimen!I3</f>
        <v>Fresas</v>
      </c>
      <c r="M57" s="60">
        <f t="shared" ref="M57:M63" si="7">SUMIFS($P:$P,$R:$R,L57,$Q:$Q,$L$55)</f>
        <v>0</v>
      </c>
      <c r="N57" s="62"/>
      <c r="O57" s="66"/>
      <c r="P57" s="68"/>
      <c r="Q57" s="64"/>
      <c r="R57" s="132"/>
      <c r="S57" s="91"/>
    </row>
    <row r="58" spans="1:19" x14ac:dyDescent="0.25">
      <c r="A58" s="244" t="str">
        <f>aux!Q2</f>
        <v>Comida</v>
      </c>
      <c r="B58" s="159">
        <f>SUM(B59:B63)</f>
        <v>0</v>
      </c>
      <c r="C58" s="62"/>
      <c r="D58" s="66"/>
      <c r="E58" s="83"/>
      <c r="F58" s="64"/>
      <c r="G58" s="64"/>
      <c r="H58" s="64"/>
      <c r="I58" s="62"/>
      <c r="J58" s="129"/>
      <c r="L58" s="55" t="str">
        <f>auxalimen!I4</f>
        <v>Limones</v>
      </c>
      <c r="M58" s="60">
        <f t="shared" si="7"/>
        <v>0</v>
      </c>
      <c r="N58" s="62"/>
      <c r="O58" s="66"/>
      <c r="P58" s="68"/>
      <c r="Q58" s="64"/>
      <c r="R58" s="132"/>
      <c r="S58" s="91"/>
    </row>
    <row r="59" spans="1:19" x14ac:dyDescent="0.25">
      <c r="A59" s="243" t="str">
        <f>aux!Q3</f>
        <v>Alcalá</v>
      </c>
      <c r="B59" s="162">
        <f>SUMIFS($E:$E,$H:$H,A59,$G:$G,$A$58)</f>
        <v>0</v>
      </c>
      <c r="C59" s="62"/>
      <c r="D59" s="66"/>
      <c r="E59" s="83"/>
      <c r="F59" s="64"/>
      <c r="G59" s="64"/>
      <c r="H59" s="64"/>
      <c r="I59" s="62"/>
      <c r="J59" s="91"/>
      <c r="L59" s="55" t="str">
        <f>auxalimen!I5</f>
        <v>Manzanas</v>
      </c>
      <c r="M59" s="60">
        <f t="shared" si="7"/>
        <v>0</v>
      </c>
      <c r="N59" s="62"/>
      <c r="O59" s="66"/>
      <c r="P59" s="68"/>
      <c r="Q59" s="64"/>
      <c r="R59" s="132"/>
      <c r="S59" s="91"/>
    </row>
    <row r="60" spans="1:19" x14ac:dyDescent="0.25">
      <c r="A60" s="243" t="str">
        <f>aux!Q4</f>
        <v>Cerceda</v>
      </c>
      <c r="B60" s="162">
        <f>SUMIFS($E:$E,$H:$H,A60,$G:$G,$A$58)</f>
        <v>0</v>
      </c>
      <c r="C60" s="62"/>
      <c r="D60" s="66"/>
      <c r="E60" s="83"/>
      <c r="F60" s="64"/>
      <c r="G60" s="64"/>
      <c r="H60" s="64"/>
      <c r="I60" s="62"/>
      <c r="J60" s="129"/>
      <c r="L60" s="55" t="str">
        <f>auxalimen!I6</f>
        <v>Naranjas</v>
      </c>
      <c r="M60" s="60">
        <f t="shared" si="7"/>
        <v>0</v>
      </c>
      <c r="N60" s="62"/>
      <c r="O60" s="66"/>
      <c r="P60" s="68"/>
      <c r="Q60" s="64"/>
      <c r="R60" s="132"/>
      <c r="S60" s="91"/>
    </row>
    <row r="61" spans="1:19" x14ac:dyDescent="0.25">
      <c r="A61" s="243" t="str">
        <f>aux!Q5</f>
        <v>Madrid</v>
      </c>
      <c r="B61" s="162">
        <f>SUMIFS($E:$E,$H:$H,A61,$G:$G,$A$58)</f>
        <v>0</v>
      </c>
      <c r="C61" s="62"/>
      <c r="D61" s="66"/>
      <c r="E61" s="83"/>
      <c r="F61" s="64"/>
      <c r="G61" s="64"/>
      <c r="H61" s="64"/>
      <c r="I61" s="62"/>
      <c r="J61" s="129"/>
      <c r="L61" s="55" t="str">
        <f>auxalimen!I7</f>
        <v>Peras</v>
      </c>
      <c r="M61" s="60">
        <f t="shared" si="7"/>
        <v>0</v>
      </c>
      <c r="N61" s="62"/>
      <c r="O61" s="66"/>
      <c r="P61" s="68"/>
      <c r="Q61" s="64"/>
      <c r="R61" s="132"/>
      <c r="S61" s="91"/>
    </row>
    <row r="62" spans="1:19" x14ac:dyDescent="0.25">
      <c r="A62" s="243" t="str">
        <f>aux!Q6</f>
        <v>Pozuelo</v>
      </c>
      <c r="B62" s="162">
        <f>SUMIFS($E:$E,$H:$H,A62,$G:$G,$A$58)</f>
        <v>0</v>
      </c>
      <c r="C62" s="62"/>
      <c r="D62" s="66"/>
      <c r="E62" s="83"/>
      <c r="F62" s="64"/>
      <c r="G62" s="64"/>
      <c r="H62" s="64"/>
      <c r="I62" s="62"/>
      <c r="J62" s="155"/>
      <c r="L62" s="55" t="str">
        <f>auxalimen!I8</f>
        <v>Plátanos</v>
      </c>
      <c r="M62" s="60">
        <f t="shared" si="7"/>
        <v>0</v>
      </c>
      <c r="N62" s="62"/>
      <c r="O62" s="66"/>
      <c r="P62" s="68"/>
      <c r="Q62" s="64"/>
      <c r="R62" s="132"/>
      <c r="S62" s="91"/>
    </row>
    <row r="63" spans="1:19" x14ac:dyDescent="0.25">
      <c r="A63" s="243" t="str">
        <f>aux!Q7</f>
        <v>Otros</v>
      </c>
      <c r="B63" s="162">
        <f>SUMIFS($E:$E,$H:$H,A63,$G:$G,$A$58)</f>
        <v>0</v>
      </c>
      <c r="C63" s="62"/>
      <c r="D63" s="66"/>
      <c r="E63" s="83"/>
      <c r="F63" s="64"/>
      <c r="G63" s="64"/>
      <c r="H63" s="64"/>
      <c r="I63" s="62"/>
      <c r="J63" s="129"/>
      <c r="L63" s="55" t="str">
        <f>auxalimen!I9</f>
        <v>Otras</v>
      </c>
      <c r="M63" s="60">
        <f t="shared" si="7"/>
        <v>0</v>
      </c>
      <c r="N63" s="62"/>
      <c r="O63" s="66"/>
      <c r="P63" s="68"/>
      <c r="Q63" s="64"/>
      <c r="R63" s="132"/>
      <c r="S63" s="91"/>
    </row>
    <row r="64" spans="1:19" x14ac:dyDescent="0.25">
      <c r="A64" s="242" t="str">
        <f>aux!R2</f>
        <v>Compras</v>
      </c>
      <c r="B64" s="159">
        <f>SUM(B65:B74)</f>
        <v>0</v>
      </c>
      <c r="C64" s="62"/>
      <c r="D64" s="66"/>
      <c r="E64" s="83"/>
      <c r="F64" s="64"/>
      <c r="G64" s="64"/>
      <c r="H64" s="64"/>
      <c r="I64" s="62"/>
      <c r="J64" s="129"/>
      <c r="L64" s="247" t="str">
        <f>auxalimen!J1</f>
        <v>Lácteos</v>
      </c>
      <c r="M64" s="78">
        <f>SUM(M65:M69)</f>
        <v>0</v>
      </c>
      <c r="N64" s="62"/>
      <c r="O64" s="66"/>
      <c r="P64" s="68"/>
      <c r="Q64" s="64"/>
      <c r="R64" s="132"/>
      <c r="S64" s="91"/>
    </row>
    <row r="65" spans="1:19" x14ac:dyDescent="0.25">
      <c r="A65" s="243" t="str">
        <f>aux!R3</f>
        <v>Calzado</v>
      </c>
      <c r="B65" s="162">
        <f t="shared" ref="B65:B75" si="8">SUMIFS($E:$E,$H:$H,A65,$G:$G,$A$64)</f>
        <v>0</v>
      </c>
      <c r="C65" s="62"/>
      <c r="D65" s="66"/>
      <c r="E65" s="83"/>
      <c r="F65" s="64"/>
      <c r="G65" s="64"/>
      <c r="H65" s="64"/>
      <c r="I65" s="62"/>
      <c r="J65" s="129"/>
      <c r="L65" s="56" t="str">
        <f>auxalimen!J2</f>
        <v>Huevos</v>
      </c>
      <c r="M65" s="61">
        <f>SUMIFS($P:$P,$R:$R,L65,$Q:$Q,$L$64)</f>
        <v>0</v>
      </c>
      <c r="N65" s="62"/>
      <c r="O65" s="66"/>
      <c r="P65" s="68"/>
      <c r="Q65" s="64"/>
      <c r="R65" s="132"/>
      <c r="S65" s="91"/>
    </row>
    <row r="66" spans="1:19" x14ac:dyDescent="0.25">
      <c r="A66" s="243" t="str">
        <f>aux!R4</f>
        <v>Correos</v>
      </c>
      <c r="B66" s="162">
        <f t="shared" si="8"/>
        <v>0</v>
      </c>
      <c r="C66" s="62"/>
      <c r="D66" s="66"/>
      <c r="E66" s="83"/>
      <c r="F66" s="64"/>
      <c r="G66" s="64"/>
      <c r="H66" s="64"/>
      <c r="I66" s="62"/>
      <c r="J66" s="129"/>
      <c r="L66" s="56" t="str">
        <f>auxalimen!J3</f>
        <v>Leche de avena</v>
      </c>
      <c r="M66" s="61">
        <f>SUMIFS($P:$P,$R:$R,L66,$Q:$Q,$L$64)</f>
        <v>0</v>
      </c>
      <c r="N66" s="62"/>
      <c r="O66" s="66"/>
      <c r="P66" s="68"/>
      <c r="Q66" s="64"/>
      <c r="R66" s="132"/>
      <c r="S66" s="91"/>
    </row>
    <row r="67" spans="1:19" x14ac:dyDescent="0.25">
      <c r="A67" s="243" t="str">
        <f>aux!R5</f>
        <v>Deporte</v>
      </c>
      <c r="B67" s="162">
        <f t="shared" si="8"/>
        <v>0</v>
      </c>
      <c r="C67" s="62"/>
      <c r="D67" s="66"/>
      <c r="E67" s="83"/>
      <c r="F67" s="64"/>
      <c r="G67" s="64"/>
      <c r="H67" s="64"/>
      <c r="I67" s="62"/>
      <c r="J67" s="155"/>
      <c r="L67" s="56" t="str">
        <f>auxalimen!J4</f>
        <v>Mantequilla</v>
      </c>
      <c r="M67" s="61">
        <f>SUMIFS($P:$P,$R:$R,L67,$Q:$Q,$L$64)</f>
        <v>0</v>
      </c>
      <c r="N67" s="62"/>
      <c r="O67" s="66"/>
      <c r="P67" s="68"/>
      <c r="Q67" s="64"/>
      <c r="R67" s="132"/>
      <c r="S67" s="91"/>
    </row>
    <row r="68" spans="1:19" x14ac:dyDescent="0.25">
      <c r="A68" s="243" t="str">
        <f>aux!R6</f>
        <v>Entretenimiento</v>
      </c>
      <c r="B68" s="162">
        <f t="shared" si="8"/>
        <v>0</v>
      </c>
      <c r="C68" s="62"/>
      <c r="D68" s="66"/>
      <c r="E68" s="83"/>
      <c r="F68" s="64"/>
      <c r="G68" s="64"/>
      <c r="H68" s="64"/>
      <c r="I68" s="62"/>
      <c r="J68" s="91"/>
      <c r="L68" s="56" t="str">
        <f>auxalimen!J5</f>
        <v>Quesos</v>
      </c>
      <c r="M68" s="61">
        <f>SUMIFS($P:$P,$R:$R,L68,$Q:$Q,$L$64)</f>
        <v>0</v>
      </c>
      <c r="N68" s="62"/>
      <c r="O68" s="66"/>
      <c r="P68" s="68"/>
      <c r="Q68" s="64"/>
      <c r="R68" s="132"/>
      <c r="S68" s="91"/>
    </row>
    <row r="69" spans="1:19" x14ac:dyDescent="0.25">
      <c r="A69" s="243" t="str">
        <f>aux!R7</f>
        <v>Formación</v>
      </c>
      <c r="B69" s="162">
        <f t="shared" si="8"/>
        <v>0</v>
      </c>
      <c r="C69" s="62"/>
      <c r="D69" s="66"/>
      <c r="E69" s="83"/>
      <c r="F69" s="64"/>
      <c r="G69" s="64"/>
      <c r="H69" s="64"/>
      <c r="I69" s="62"/>
      <c r="J69" s="91"/>
      <c r="L69" s="56" t="str">
        <f>auxalimen!J6</f>
        <v>Otros</v>
      </c>
      <c r="M69" s="61">
        <f>SUMIFS($P:$P,$R:$R,L69,$Q:$Q,$L$64)</f>
        <v>0</v>
      </c>
      <c r="N69" s="62"/>
      <c r="O69" s="66"/>
      <c r="P69" s="68"/>
      <c r="Q69" s="64"/>
      <c r="R69" s="132"/>
      <c r="S69" s="91"/>
    </row>
    <row r="70" spans="1:19" x14ac:dyDescent="0.25">
      <c r="A70" s="243" t="str">
        <f>aux!R8</f>
        <v>Hobbies</v>
      </c>
      <c r="B70" s="162">
        <f t="shared" si="8"/>
        <v>0</v>
      </c>
      <c r="C70" s="62"/>
      <c r="D70" s="66"/>
      <c r="E70" s="83"/>
      <c r="F70" s="64"/>
      <c r="G70" s="64"/>
      <c r="H70" s="64"/>
      <c r="I70" s="62"/>
      <c r="J70" s="155"/>
      <c r="L70" s="247" t="str">
        <f>auxalimen!K1</f>
        <v>Pasta</v>
      </c>
      <c r="M70" s="78">
        <f>SUM(M71:M75)</f>
        <v>0</v>
      </c>
      <c r="N70" s="62"/>
      <c r="O70" s="66"/>
      <c r="P70" s="68"/>
      <c r="Q70" s="64"/>
      <c r="R70" s="132"/>
      <c r="S70" s="91"/>
    </row>
    <row r="71" spans="1:19" x14ac:dyDescent="0.25">
      <c r="A71" s="243" t="str">
        <f>aux!R9</f>
        <v>Loterías</v>
      </c>
      <c r="B71" s="162">
        <f t="shared" si="8"/>
        <v>0</v>
      </c>
      <c r="C71" s="62"/>
      <c r="D71" s="66"/>
      <c r="E71" s="83"/>
      <c r="F71" s="64"/>
      <c r="G71" s="64"/>
      <c r="H71" s="64"/>
      <c r="I71" s="62"/>
      <c r="J71" s="155"/>
      <c r="L71" s="256" t="str">
        <f>auxalimen!K2</f>
        <v>Espirales</v>
      </c>
      <c r="M71" s="73">
        <f>SUMIFS($P:$P,$R:$R,L71,$Q:$Q,$L$70)</f>
        <v>0</v>
      </c>
      <c r="N71" s="62"/>
      <c r="O71" s="66"/>
      <c r="P71" s="68"/>
      <c r="Q71" s="64"/>
      <c r="R71" s="132"/>
      <c r="S71" s="91"/>
    </row>
    <row r="72" spans="1:19" x14ac:dyDescent="0.25">
      <c r="A72" s="243" t="str">
        <f>aux!R10</f>
        <v>Regalos</v>
      </c>
      <c r="B72" s="162">
        <f t="shared" si="8"/>
        <v>0</v>
      </c>
      <c r="C72" s="62"/>
      <c r="D72" s="66"/>
      <c r="E72" s="83"/>
      <c r="F72" s="64"/>
      <c r="G72" s="64"/>
      <c r="H72" s="64"/>
      <c r="I72" s="62"/>
      <c r="J72" s="155"/>
      <c r="L72" s="256" t="str">
        <f>auxalimen!K3</f>
        <v>Macarrones</v>
      </c>
      <c r="M72" s="73">
        <f>SUMIFS($P:$P,$R:$R,L72,$Q:$Q,$L$70)</f>
        <v>0</v>
      </c>
      <c r="N72" s="62"/>
      <c r="O72" s="66"/>
      <c r="P72" s="68"/>
      <c r="Q72" s="64"/>
      <c r="R72" s="132"/>
      <c r="S72" s="91"/>
    </row>
    <row r="73" spans="1:19" x14ac:dyDescent="0.25">
      <c r="A73" s="243" t="str">
        <f>aux!R11</f>
        <v>Ropa</v>
      </c>
      <c r="B73" s="162">
        <f t="shared" si="8"/>
        <v>0</v>
      </c>
      <c r="C73" s="62"/>
      <c r="D73" s="66"/>
      <c r="E73" s="83"/>
      <c r="F73" s="64"/>
      <c r="G73" s="64"/>
      <c r="H73" s="64"/>
      <c r="I73" s="62"/>
      <c r="J73" s="155"/>
      <c r="L73" s="256" t="str">
        <f>auxalimen!K4</f>
        <v>Nidos</v>
      </c>
      <c r="M73" s="73">
        <f>SUMIFS($P:$P,$R:$R,L73,$Q:$Q,$L$70)</f>
        <v>0</v>
      </c>
      <c r="N73" s="62"/>
      <c r="O73" s="66"/>
      <c r="P73" s="68"/>
      <c r="Q73" s="64"/>
      <c r="R73" s="132"/>
      <c r="S73" s="91"/>
    </row>
    <row r="74" spans="1:19" x14ac:dyDescent="0.25">
      <c r="A74" s="243" t="str">
        <f>aux!R12</f>
        <v>Tecnología</v>
      </c>
      <c r="B74" s="162">
        <f t="shared" si="8"/>
        <v>0</v>
      </c>
      <c r="C74" s="62"/>
      <c r="D74" s="66"/>
      <c r="E74" s="83"/>
      <c r="F74" s="64"/>
      <c r="G74" s="64"/>
      <c r="H74" s="64"/>
      <c r="I74" s="62"/>
      <c r="J74" s="155"/>
      <c r="L74" s="256" t="str">
        <f>auxalimen!K5</f>
        <v>Tallarines</v>
      </c>
      <c r="M74" s="73">
        <f>SUMIFS($P:$P,$R:$R,L74,$Q:$Q,$L$70)</f>
        <v>0</v>
      </c>
      <c r="N74" s="62"/>
      <c r="O74" s="66"/>
      <c r="P74" s="68"/>
      <c r="Q74" s="64"/>
      <c r="R74" s="132"/>
      <c r="S74" s="91"/>
    </row>
    <row r="75" spans="1:19" x14ac:dyDescent="0.25">
      <c r="A75" s="243" t="str">
        <f>aux!R13</f>
        <v>Otros</v>
      </c>
      <c r="B75" s="162">
        <f t="shared" si="8"/>
        <v>0</v>
      </c>
      <c r="C75" s="62"/>
      <c r="D75" s="66"/>
      <c r="E75" s="83"/>
      <c r="F75" s="64"/>
      <c r="G75" s="64"/>
      <c r="H75" s="64"/>
      <c r="I75" s="62"/>
      <c r="J75" s="155"/>
      <c r="L75" s="256" t="str">
        <f>auxalimen!K6</f>
        <v>Otros</v>
      </c>
      <c r="M75" s="73">
        <f>SUMIFS($P:$P,$R:$R,L75,$Q:$Q,$L$70)</f>
        <v>0</v>
      </c>
      <c r="N75" s="62"/>
      <c r="O75" s="66"/>
      <c r="P75" s="68"/>
      <c r="Q75" s="64"/>
      <c r="R75" s="132"/>
      <c r="S75" s="91"/>
    </row>
    <row r="76" spans="1:19" x14ac:dyDescent="0.25">
      <c r="A76" s="242" t="str">
        <f>aux!S2</f>
        <v>Viajes</v>
      </c>
      <c r="B76" s="159">
        <f>SUM(B77:B90)</f>
        <v>0</v>
      </c>
      <c r="C76" s="62"/>
      <c r="D76" s="66"/>
      <c r="E76" s="83"/>
      <c r="F76" s="64"/>
      <c r="G76" s="64"/>
      <c r="H76" s="64"/>
      <c r="I76" s="62"/>
      <c r="J76" s="155"/>
      <c r="L76" s="247" t="str">
        <f>auxalimen!L1</f>
        <v>Pescados</v>
      </c>
      <c r="M76" s="78">
        <f>SUM(M77:M80)</f>
        <v>0</v>
      </c>
      <c r="N76" s="62"/>
      <c r="O76" s="66"/>
      <c r="P76" s="68"/>
      <c r="Q76" s="64"/>
      <c r="R76" s="132"/>
      <c r="S76" s="91"/>
    </row>
    <row r="77" spans="1:19" x14ac:dyDescent="0.25">
      <c r="A77" s="243" t="str">
        <f>aux!S3</f>
        <v>Aduanas</v>
      </c>
      <c r="B77" s="162">
        <f t="shared" ref="B77:B90" si="9">SUMIFS($E:$E,$H:$H,A77,$G:$G,$A$76)</f>
        <v>0</v>
      </c>
      <c r="C77" s="62"/>
      <c r="D77" s="66"/>
      <c r="E77" s="83"/>
      <c r="F77" s="64"/>
      <c r="G77" s="64"/>
      <c r="H77" s="64"/>
      <c r="I77" s="62"/>
      <c r="J77" s="155"/>
      <c r="L77" s="253" t="str">
        <f>auxalimen!L2</f>
        <v>Mejillones</v>
      </c>
      <c r="M77" s="70">
        <f>SUMIFS($P:$P,$R:$R,L77,$Q:$Q,$L$76)</f>
        <v>0</v>
      </c>
      <c r="N77" s="62"/>
      <c r="O77" s="66"/>
      <c r="P77" s="68"/>
      <c r="Q77" s="64"/>
      <c r="R77" s="132"/>
      <c r="S77" s="91"/>
    </row>
    <row r="78" spans="1:19" x14ac:dyDescent="0.25">
      <c r="A78" s="243" t="str">
        <f>aux!S4</f>
        <v>Alojamiento</v>
      </c>
      <c r="B78" s="162">
        <f t="shared" si="9"/>
        <v>0</v>
      </c>
      <c r="C78" s="62"/>
      <c r="D78" s="66"/>
      <c r="E78" s="83"/>
      <c r="F78" s="64"/>
      <c r="G78" s="64"/>
      <c r="H78" s="64"/>
      <c r="I78" s="62"/>
      <c r="J78" s="129"/>
      <c r="L78" s="253" t="str">
        <f>auxalimen!L3</f>
        <v>Merluza</v>
      </c>
      <c r="M78" s="70">
        <f>SUMIFS($P:$P,$R:$R,L78,$Q:$Q,$L$76)</f>
        <v>0</v>
      </c>
      <c r="N78" s="62"/>
      <c r="O78" s="66"/>
      <c r="P78" s="68"/>
      <c r="Q78" s="64"/>
      <c r="R78" s="132"/>
      <c r="S78" s="91"/>
    </row>
    <row r="79" spans="1:19" x14ac:dyDescent="0.25">
      <c r="A79" s="243" t="str">
        <f>aux!S5</f>
        <v>Alojamiento Lucas</v>
      </c>
      <c r="B79" s="162">
        <f t="shared" si="9"/>
        <v>0</v>
      </c>
      <c r="C79" s="62"/>
      <c r="D79" s="66"/>
      <c r="E79" s="83"/>
      <c r="F79" s="64"/>
      <c r="G79" s="64"/>
      <c r="H79" s="64"/>
      <c r="I79" s="62"/>
      <c r="J79" s="155"/>
      <c r="L79" s="253" t="str">
        <f>auxalimen!L4</f>
        <v>Salmón</v>
      </c>
      <c r="M79" s="70">
        <f>SUMIFS($P:$P,$R:$R,L79,$Q:$Q,$L$76)</f>
        <v>0</v>
      </c>
      <c r="N79" s="62"/>
      <c r="O79" s="66"/>
      <c r="P79" s="68"/>
      <c r="Q79" s="64"/>
      <c r="R79" s="132"/>
      <c r="S79" s="91"/>
    </row>
    <row r="80" spans="1:19" x14ac:dyDescent="0.25">
      <c r="A80" s="243" t="str">
        <f>aux!S6</f>
        <v>Alquiler de coche</v>
      </c>
      <c r="B80" s="162">
        <f t="shared" si="9"/>
        <v>0</v>
      </c>
      <c r="C80" s="62"/>
      <c r="D80" s="66"/>
      <c r="E80" s="83"/>
      <c r="F80" s="64"/>
      <c r="G80" s="64"/>
      <c r="H80" s="64"/>
      <c r="I80" s="62"/>
      <c r="J80" s="155"/>
      <c r="L80" s="253" t="str">
        <f>auxalimen!L5</f>
        <v>Otros</v>
      </c>
      <c r="M80" s="70">
        <f>SUMIFS($P:$P,$R:$R,L80,$Q:$Q,$L$76)</f>
        <v>0</v>
      </c>
      <c r="N80" s="62"/>
      <c r="O80" s="66"/>
      <c r="P80" s="68"/>
      <c r="Q80" s="64"/>
      <c r="R80" s="132"/>
      <c r="S80" s="91"/>
    </row>
    <row r="81" spans="1:19" x14ac:dyDescent="0.25">
      <c r="A81" s="243" t="str">
        <f>aux!S7</f>
        <v>Aviones</v>
      </c>
      <c r="B81" s="162">
        <f t="shared" si="9"/>
        <v>0</v>
      </c>
      <c r="C81" s="62"/>
      <c r="D81" s="66"/>
      <c r="E81" s="83"/>
      <c r="F81" s="64"/>
      <c r="G81" s="64"/>
      <c r="H81" s="64"/>
      <c r="I81" s="62"/>
      <c r="J81" s="155"/>
      <c r="L81" s="247" t="str">
        <f>auxalimen!M1</f>
        <v>Postres</v>
      </c>
      <c r="M81" s="78">
        <f>SUM(M82:M85)</f>
        <v>0</v>
      </c>
      <c r="N81" s="62"/>
      <c r="O81" s="66"/>
      <c r="P81" s="68"/>
      <c r="Q81" s="64"/>
      <c r="R81" s="132"/>
      <c r="S81" s="91"/>
    </row>
    <row r="82" spans="1:19" x14ac:dyDescent="0.25">
      <c r="A82" s="243" t="str">
        <f>aux!S8</f>
        <v>Comida</v>
      </c>
      <c r="B82" s="162">
        <f t="shared" si="9"/>
        <v>0</v>
      </c>
      <c r="C82" s="62"/>
      <c r="D82" s="66"/>
      <c r="E82" s="83"/>
      <c r="F82" s="64"/>
      <c r="G82" s="64"/>
      <c r="H82" s="64"/>
      <c r="I82" s="62"/>
      <c r="J82" s="155"/>
      <c r="L82" s="257" t="str">
        <f>auxalimen!M2</f>
        <v>Gelatina</v>
      </c>
      <c r="M82" s="74">
        <f>SUMIFS($P:$P,$R:$R,L82,$Q:$Q,$L$81)</f>
        <v>0</v>
      </c>
      <c r="N82" s="62"/>
      <c r="O82" s="66"/>
      <c r="P82" s="68"/>
      <c r="Q82" s="64"/>
      <c r="R82" s="132"/>
      <c r="S82" s="91"/>
    </row>
    <row r="83" spans="1:19" x14ac:dyDescent="0.25">
      <c r="A83" s="243" t="str">
        <f>aux!S9</f>
        <v>Compras</v>
      </c>
      <c r="B83" s="162">
        <f t="shared" si="9"/>
        <v>0</v>
      </c>
      <c r="C83" s="62"/>
      <c r="D83" s="66"/>
      <c r="E83" s="83"/>
      <c r="F83" s="64"/>
      <c r="G83" s="64"/>
      <c r="H83" s="64"/>
      <c r="I83" s="62"/>
      <c r="J83" s="155"/>
      <c r="L83" s="257" t="str">
        <f>auxalimen!M3</f>
        <v>Helado</v>
      </c>
      <c r="M83" s="74">
        <f>SUMIFS($P:$P,$R:$R,L83,$Q:$Q,$L$81)</f>
        <v>0</v>
      </c>
      <c r="N83" s="62"/>
      <c r="O83" s="66"/>
      <c r="P83" s="131"/>
      <c r="Q83" s="132"/>
      <c r="R83" s="132"/>
      <c r="S83" s="132"/>
    </row>
    <row r="84" spans="1:19" x14ac:dyDescent="0.25">
      <c r="A84" s="243" t="str">
        <f>aux!S10</f>
        <v>Eventos</v>
      </c>
      <c r="B84" s="162">
        <f t="shared" si="9"/>
        <v>0</v>
      </c>
      <c r="C84" s="62"/>
      <c r="D84" s="66"/>
      <c r="E84" s="83"/>
      <c r="F84" s="64"/>
      <c r="G84" s="64"/>
      <c r="H84" s="64"/>
      <c r="I84" s="62"/>
      <c r="J84" s="155"/>
      <c r="L84" s="257" t="str">
        <f>auxalimen!M4</f>
        <v>Yogur</v>
      </c>
      <c r="M84" s="74">
        <f>SUMIFS($P:$P,$R:$R,L84,$Q:$Q,$L$81)</f>
        <v>0</v>
      </c>
      <c r="N84" s="62"/>
      <c r="O84" s="66"/>
      <c r="P84" s="131"/>
      <c r="Q84" s="132"/>
      <c r="R84" s="132"/>
      <c r="S84" s="132"/>
    </row>
    <row r="85" spans="1:19" x14ac:dyDescent="0.25">
      <c r="A85" s="243" t="str">
        <f>aux!S11</f>
        <v>Gasolina</v>
      </c>
      <c r="B85" s="162">
        <f t="shared" si="9"/>
        <v>0</v>
      </c>
      <c r="C85" s="62"/>
      <c r="D85" s="66"/>
      <c r="E85" s="83"/>
      <c r="F85" s="64"/>
      <c r="G85" s="64"/>
      <c r="H85" s="64"/>
      <c r="I85" s="62"/>
      <c r="J85" s="155"/>
      <c r="L85" s="257" t="str">
        <f>auxalimen!M5</f>
        <v>Otros</v>
      </c>
      <c r="M85" s="74">
        <f>SUMIFS($P:$P,$R:$R,L85,$Q:$Q,$L$81)</f>
        <v>0</v>
      </c>
      <c r="N85" s="62"/>
      <c r="O85" s="66"/>
      <c r="P85" s="68"/>
      <c r="Q85" s="64"/>
      <c r="R85" s="132"/>
      <c r="S85" s="91"/>
    </row>
    <row r="86" spans="1:19" x14ac:dyDescent="0.25">
      <c r="A86" s="243" t="str">
        <f>aux!S12</f>
        <v>Parking y peajes</v>
      </c>
      <c r="B86" s="162">
        <f t="shared" si="9"/>
        <v>0</v>
      </c>
      <c r="C86" s="62"/>
      <c r="D86" s="66"/>
      <c r="E86" s="83"/>
      <c r="F86" s="64"/>
      <c r="G86" s="64"/>
      <c r="H86" s="64"/>
      <c r="I86" s="62"/>
      <c r="J86" s="155"/>
      <c r="L86" s="247" t="str">
        <f>auxalimen!N1</f>
        <v>Verduras</v>
      </c>
      <c r="M86" s="78">
        <f>SUM(M87:M98)</f>
        <v>0</v>
      </c>
      <c r="N86" s="62"/>
      <c r="O86" s="66"/>
      <c r="P86" s="68"/>
      <c r="Q86" s="64"/>
      <c r="R86" s="132"/>
      <c r="S86" s="91"/>
    </row>
    <row r="87" spans="1:19" x14ac:dyDescent="0.25">
      <c r="A87" s="243" t="str">
        <f>aux!S13</f>
        <v>Regalos</v>
      </c>
      <c r="B87" s="162">
        <f t="shared" si="9"/>
        <v>0</v>
      </c>
      <c r="C87" s="62"/>
      <c r="D87" s="66"/>
      <c r="E87" s="83"/>
      <c r="F87" s="64"/>
      <c r="G87" s="64"/>
      <c r="H87" s="64"/>
      <c r="I87" s="62"/>
      <c r="J87" s="155"/>
      <c r="L87" s="258" t="str">
        <f>auxalimen!N2</f>
        <v>Brócoli</v>
      </c>
      <c r="M87" s="75">
        <f t="shared" ref="M87:M98" si="10">SUMIFS($P:$P,$R:$R,L87,$Q:$Q,$L$86)</f>
        <v>0</v>
      </c>
      <c r="N87" s="62"/>
      <c r="O87" s="66"/>
      <c r="P87" s="68"/>
      <c r="Q87" s="64"/>
      <c r="R87" s="132"/>
      <c r="S87" s="91"/>
    </row>
    <row r="88" spans="1:19" x14ac:dyDescent="0.25">
      <c r="A88" s="243" t="str">
        <f>aux!S14</f>
        <v>Tarjeta de crédito</v>
      </c>
      <c r="B88" s="162">
        <f t="shared" si="9"/>
        <v>0</v>
      </c>
      <c r="C88" s="62"/>
      <c r="D88" s="66"/>
      <c r="E88" s="83"/>
      <c r="F88" s="64"/>
      <c r="G88" s="64"/>
      <c r="H88" s="64"/>
      <c r="I88" s="62"/>
      <c r="J88" s="155"/>
      <c r="L88" s="258" t="str">
        <f>auxalimen!N3</f>
        <v>Calabaza</v>
      </c>
      <c r="M88" s="75">
        <f t="shared" si="10"/>
        <v>0</v>
      </c>
      <c r="N88" s="62"/>
      <c r="O88" s="66"/>
      <c r="P88" s="68"/>
      <c r="Q88" s="64"/>
      <c r="R88" s="132"/>
      <c r="S88" s="91"/>
    </row>
    <row r="89" spans="1:19" x14ac:dyDescent="0.25">
      <c r="A89" s="243" t="str">
        <f>aux!S15</f>
        <v>Transporte público</v>
      </c>
      <c r="B89" s="162">
        <f t="shared" si="9"/>
        <v>0</v>
      </c>
      <c r="C89" s="62"/>
      <c r="D89" s="66"/>
      <c r="E89" s="83"/>
      <c r="F89" s="64"/>
      <c r="G89" s="64"/>
      <c r="H89" s="64"/>
      <c r="I89" s="62"/>
      <c r="J89" s="155"/>
      <c r="L89" s="258" t="str">
        <f>auxalimen!N4</f>
        <v>Calabacín</v>
      </c>
      <c r="M89" s="75">
        <f t="shared" si="10"/>
        <v>0</v>
      </c>
      <c r="N89" s="62"/>
      <c r="O89" s="66"/>
      <c r="P89" s="68"/>
      <c r="Q89" s="64"/>
      <c r="R89" s="132"/>
      <c r="S89" s="91"/>
    </row>
    <row r="90" spans="1:19" x14ac:dyDescent="0.25">
      <c r="A90" s="243" t="str">
        <f>aux!S16</f>
        <v>Otros</v>
      </c>
      <c r="B90" s="162">
        <f t="shared" si="9"/>
        <v>0</v>
      </c>
      <c r="C90" s="62"/>
      <c r="D90" s="66"/>
      <c r="E90" s="83"/>
      <c r="F90" s="64"/>
      <c r="G90" s="64"/>
      <c r="H90" s="64"/>
      <c r="I90" s="62"/>
      <c r="J90" s="155"/>
      <c r="L90" s="258" t="str">
        <f>auxalimen!N5</f>
        <v>Canónigos</v>
      </c>
      <c r="M90" s="75">
        <f t="shared" si="10"/>
        <v>0</v>
      </c>
      <c r="N90" s="62"/>
      <c r="O90" s="66"/>
      <c r="P90" s="131"/>
      <c r="Q90" s="132"/>
      <c r="R90" s="132"/>
      <c r="S90" s="132"/>
    </row>
    <row r="91" spans="1:19" x14ac:dyDescent="0.25">
      <c r="C91" s="62"/>
      <c r="D91" s="66"/>
      <c r="E91" s="83"/>
      <c r="F91" s="64"/>
      <c r="G91" s="64"/>
      <c r="H91" s="64"/>
      <c r="I91" s="62"/>
      <c r="J91" s="155"/>
      <c r="L91" s="258" t="str">
        <f>auxalimen!N6</f>
        <v>Cebollas</v>
      </c>
      <c r="M91" s="75">
        <f t="shared" si="10"/>
        <v>0</v>
      </c>
      <c r="N91" s="62"/>
      <c r="O91" s="66"/>
      <c r="P91" s="68"/>
      <c r="Q91" s="64"/>
      <c r="R91" s="132"/>
      <c r="S91" s="91"/>
    </row>
    <row r="92" spans="1:19" x14ac:dyDescent="0.25">
      <c r="A92" s="245" t="s">
        <v>199</v>
      </c>
      <c r="B92" s="196">
        <f>SUM(B50:B51)</f>
        <v>0</v>
      </c>
      <c r="C92" s="62"/>
      <c r="D92" s="66"/>
      <c r="E92" s="83"/>
      <c r="F92" s="64"/>
      <c r="G92" s="64"/>
      <c r="H92" s="64"/>
      <c r="I92" s="62"/>
      <c r="J92" s="155"/>
      <c r="L92" s="258" t="str">
        <f>auxalimen!N7</f>
        <v>Champiñones</v>
      </c>
      <c r="M92" s="75">
        <f t="shared" si="10"/>
        <v>0</v>
      </c>
      <c r="N92" s="62"/>
      <c r="O92" s="66"/>
      <c r="P92" s="68"/>
      <c r="Q92" s="64"/>
      <c r="R92" s="132"/>
      <c r="S92" s="91"/>
    </row>
    <row r="93" spans="1:19" x14ac:dyDescent="0.25">
      <c r="C93" s="62"/>
      <c r="D93" s="66"/>
      <c r="E93" s="83"/>
      <c r="F93" s="64"/>
      <c r="G93" s="64"/>
      <c r="H93" s="64"/>
      <c r="I93" s="62"/>
      <c r="J93" s="155"/>
      <c r="L93" s="258" t="str">
        <f>auxalimen!N8</f>
        <v>Espárragos</v>
      </c>
      <c r="M93" s="75">
        <f t="shared" si="10"/>
        <v>0</v>
      </c>
      <c r="N93" s="62"/>
      <c r="O93" s="66"/>
      <c r="P93" s="68"/>
      <c r="Q93" s="64"/>
      <c r="R93" s="132"/>
      <c r="S93" s="91"/>
    </row>
    <row r="94" spans="1:19" x14ac:dyDescent="0.25">
      <c r="A94" s="246" t="str">
        <f>aux!C2</f>
        <v>Ingresos</v>
      </c>
      <c r="B94" s="191">
        <f>SUM(B95:B100)</f>
        <v>0</v>
      </c>
      <c r="C94" s="62"/>
      <c r="D94" s="66"/>
      <c r="E94" s="83"/>
      <c r="F94" s="64"/>
      <c r="G94" s="64"/>
      <c r="H94" s="64"/>
      <c r="I94" s="62"/>
      <c r="J94" s="155"/>
      <c r="L94" s="258" t="str">
        <f>auxalimen!N9</f>
        <v>Legumbres</v>
      </c>
      <c r="M94" s="75">
        <f t="shared" si="10"/>
        <v>0</v>
      </c>
      <c r="N94" s="62"/>
      <c r="O94" s="66"/>
      <c r="P94" s="68"/>
      <c r="Q94" s="64"/>
      <c r="R94" s="132"/>
      <c r="S94" s="91"/>
    </row>
    <row r="95" spans="1:19" x14ac:dyDescent="0.25">
      <c r="A95" s="247" t="str">
        <f>aux!C3</f>
        <v>Devoluciones</v>
      </c>
      <c r="B95" s="87">
        <f t="shared" ref="B95:B100" si="11">SUMIFS($E:$E,$G:$G,A95,$F:$F,$A$94)</f>
        <v>0</v>
      </c>
      <c r="C95" s="62"/>
      <c r="D95" s="66"/>
      <c r="E95" s="83"/>
      <c r="F95" s="64"/>
      <c r="G95" s="64"/>
      <c r="H95" s="64"/>
      <c r="I95" s="62"/>
      <c r="J95" s="155"/>
      <c r="L95" s="258" t="str">
        <f>auxalimen!N10</f>
        <v>Patatas</v>
      </c>
      <c r="M95" s="75">
        <f t="shared" si="10"/>
        <v>0</v>
      </c>
      <c r="N95" s="62"/>
      <c r="O95" s="66"/>
      <c r="P95" s="68"/>
      <c r="Q95" s="64"/>
      <c r="R95" s="132"/>
      <c r="S95" s="91"/>
    </row>
    <row r="96" spans="1:19" x14ac:dyDescent="0.25">
      <c r="A96" s="247" t="str">
        <f>aux!C4</f>
        <v>INEM</v>
      </c>
      <c r="B96" s="87">
        <f t="shared" si="11"/>
        <v>0</v>
      </c>
      <c r="C96" s="62"/>
      <c r="D96" s="66"/>
      <c r="E96" s="83"/>
      <c r="F96" s="64"/>
      <c r="G96" s="64"/>
      <c r="H96" s="64"/>
      <c r="I96" s="62"/>
      <c r="J96" s="155"/>
      <c r="L96" s="258" t="str">
        <f>auxalimen!N11</f>
        <v>Tomates</v>
      </c>
      <c r="M96" s="75">
        <f t="shared" si="10"/>
        <v>0</v>
      </c>
      <c r="N96" s="62"/>
      <c r="O96" s="66"/>
      <c r="P96" s="131"/>
      <c r="Q96" s="132"/>
      <c r="R96" s="132"/>
      <c r="S96" s="132"/>
    </row>
    <row r="97" spans="1:19" x14ac:dyDescent="0.25">
      <c r="A97" s="247" t="str">
        <f>aux!C5</f>
        <v>Intereses</v>
      </c>
      <c r="B97" s="87">
        <f t="shared" si="11"/>
        <v>0</v>
      </c>
      <c r="C97" s="62"/>
      <c r="D97" s="66"/>
      <c r="E97" s="83"/>
      <c r="F97" s="64"/>
      <c r="G97" s="64"/>
      <c r="H97" s="64"/>
      <c r="I97" s="62"/>
      <c r="J97" s="155"/>
      <c r="L97" s="258" t="str">
        <f>auxalimen!N12</f>
        <v>Zanahorias</v>
      </c>
      <c r="M97" s="75">
        <f t="shared" si="10"/>
        <v>0</v>
      </c>
      <c r="N97" s="62"/>
      <c r="O97" s="66"/>
      <c r="P97" s="131"/>
      <c r="Q97" s="132"/>
      <c r="R97" s="132"/>
      <c r="S97" s="132"/>
    </row>
    <row r="98" spans="1:19" x14ac:dyDescent="0.25">
      <c r="A98" s="247" t="str">
        <f>aux!C6</f>
        <v>Nómina</v>
      </c>
      <c r="B98" s="87">
        <f t="shared" si="11"/>
        <v>0</v>
      </c>
      <c r="C98" s="62"/>
      <c r="D98" s="66"/>
      <c r="E98" s="83"/>
      <c r="F98" s="64"/>
      <c r="G98" s="64"/>
      <c r="H98" s="64"/>
      <c r="I98" s="62"/>
      <c r="J98" s="155"/>
      <c r="L98" s="258" t="str">
        <f>auxalimen!N13</f>
        <v>Otras</v>
      </c>
      <c r="M98" s="75">
        <f t="shared" si="10"/>
        <v>0</v>
      </c>
      <c r="N98" s="62"/>
      <c r="O98" s="66"/>
      <c r="P98" s="131"/>
      <c r="Q98" s="132"/>
      <c r="R98" s="132"/>
      <c r="S98" s="132"/>
    </row>
    <row r="99" spans="1:19" x14ac:dyDescent="0.25">
      <c r="A99" s="247" t="str">
        <f>aux!C7</f>
        <v>Ventas</v>
      </c>
      <c r="B99" s="87">
        <f t="shared" si="11"/>
        <v>0</v>
      </c>
      <c r="C99" s="62"/>
      <c r="D99" s="66"/>
      <c r="E99" s="83"/>
      <c r="F99" s="64"/>
      <c r="G99" s="64"/>
      <c r="H99" s="64"/>
      <c r="I99" s="62"/>
      <c r="J99" s="155"/>
      <c r="L99" s="259" t="s">
        <v>0</v>
      </c>
      <c r="M99" s="80">
        <f>SUM(M2,M9,M16,M23,M29,M36,M42,M49,M55,M64,M70,M76,M81,M86)</f>
        <v>0</v>
      </c>
      <c r="N99" s="62"/>
      <c r="O99" s="66"/>
      <c r="P99" s="131"/>
      <c r="Q99" s="132"/>
      <c r="R99" s="132"/>
      <c r="S99" s="132"/>
    </row>
    <row r="100" spans="1:19" x14ac:dyDescent="0.25">
      <c r="A100" s="247" t="str">
        <f>aux!C8</f>
        <v>Otros</v>
      </c>
      <c r="B100" s="87">
        <f t="shared" si="11"/>
        <v>0</v>
      </c>
      <c r="C100" s="62"/>
      <c r="D100" s="66"/>
      <c r="E100" s="83"/>
      <c r="F100" s="64"/>
      <c r="G100" s="64"/>
      <c r="H100" s="64"/>
      <c r="I100" s="62"/>
      <c r="J100" s="155"/>
      <c r="N100" s="62"/>
      <c r="O100" s="66"/>
      <c r="P100" s="131"/>
      <c r="Q100" s="132"/>
      <c r="R100" s="132"/>
      <c r="S100" s="132"/>
    </row>
    <row r="101" spans="1:19" x14ac:dyDescent="0.25">
      <c r="C101" s="62"/>
      <c r="D101" s="66"/>
      <c r="E101" s="83"/>
      <c r="F101" s="64"/>
      <c r="G101" s="64"/>
      <c r="H101" s="64"/>
      <c r="I101" s="62"/>
      <c r="J101" s="155"/>
      <c r="N101" s="62"/>
      <c r="O101" s="66"/>
      <c r="P101" s="131"/>
      <c r="Q101" s="132"/>
      <c r="R101" s="132"/>
      <c r="S101" s="132"/>
    </row>
    <row r="102" spans="1:19" x14ac:dyDescent="0.25">
      <c r="A102" s="248" t="s">
        <v>70</v>
      </c>
      <c r="B102" s="284">
        <f>SUM(B94-B92)</f>
        <v>0</v>
      </c>
      <c r="C102" s="62"/>
      <c r="D102" s="66"/>
      <c r="E102" s="83"/>
      <c r="F102" s="64"/>
      <c r="G102" s="64"/>
      <c r="H102" s="167"/>
      <c r="I102" s="62"/>
      <c r="J102" s="91"/>
      <c r="N102" s="62"/>
      <c r="O102" s="76"/>
      <c r="P102" s="133"/>
      <c r="Q102" s="130"/>
      <c r="R102" s="130"/>
      <c r="S102" s="130"/>
    </row>
    <row r="103" spans="1:19" x14ac:dyDescent="0.25">
      <c r="A103" s="249" t="s">
        <v>71</v>
      </c>
      <c r="B103" s="88">
        <f>IF(B102&lt;0,0,B102)</f>
        <v>0</v>
      </c>
      <c r="C103" s="62"/>
      <c r="D103" s="66"/>
      <c r="E103" s="83"/>
      <c r="F103" s="64"/>
      <c r="G103" s="64"/>
      <c r="H103" s="64"/>
      <c r="I103" s="62"/>
      <c r="J103" s="155"/>
    </row>
    <row r="104" spans="1:19" x14ac:dyDescent="0.25">
      <c r="C104" s="62"/>
      <c r="D104" s="66"/>
      <c r="E104" s="83"/>
      <c r="F104" s="64"/>
      <c r="G104" s="64"/>
      <c r="H104" s="64"/>
      <c r="I104" s="62"/>
      <c r="J104" s="91"/>
    </row>
    <row r="105" spans="1:19" x14ac:dyDescent="0.25">
      <c r="C105" s="62"/>
      <c r="D105" s="66"/>
      <c r="E105" s="83"/>
      <c r="F105" s="64"/>
      <c r="G105" s="64"/>
      <c r="H105" s="64"/>
      <c r="I105" s="62"/>
      <c r="J105" s="91"/>
      <c r="L105" s="260"/>
      <c r="M105" s="81"/>
    </row>
    <row r="106" spans="1:19" x14ac:dyDescent="0.25">
      <c r="C106" s="62"/>
      <c r="D106" s="66"/>
      <c r="E106" s="83"/>
      <c r="F106" s="64"/>
      <c r="G106" s="64"/>
      <c r="H106" s="64"/>
      <c r="I106" s="62"/>
      <c r="J106" s="91"/>
    </row>
    <row r="107" spans="1:19" x14ac:dyDescent="0.25">
      <c r="C107" s="62"/>
      <c r="D107" s="76"/>
      <c r="E107" s="85"/>
      <c r="F107" s="77"/>
      <c r="G107" s="77"/>
      <c r="H107" s="77"/>
      <c r="I107" s="62"/>
      <c r="J107" s="92"/>
    </row>
  </sheetData>
  <conditionalFormatting sqref="F1:F1048576">
    <cfRule type="cellIs" dxfId="19" priority="4" operator="equal">
      <formula>$A$94</formula>
    </cfRule>
  </conditionalFormatting>
  <conditionalFormatting sqref="G1:G1048576">
    <cfRule type="cellIs" dxfId="18" priority="1" operator="equal">
      <formula>$A$99</formula>
    </cfRule>
    <cfRule type="cellIs" dxfId="17" priority="2" operator="equal">
      <formula>$A$98</formula>
    </cfRule>
    <cfRule type="cellIs" dxfId="16" priority="3" operator="equal">
      <formula>$A$97</formula>
    </cfRule>
    <cfRule type="cellIs" dxfId="15" priority="5" operator="equal">
      <formula>$A$95</formula>
    </cfRule>
    <cfRule type="cellIs" dxfId="14" priority="6" operator="equal">
      <formula>$A$96</formula>
    </cfRule>
  </conditionalFormatting>
  <dataValidations count="3">
    <dataValidation type="list" allowBlank="1" showInputMessage="1" showErrorMessage="1" sqref="H1 R1:R1048576 G1:G1048576 H4:H1048576" xr:uid="{54F71344-57F7-43E3-969C-C4E4B0095C2E}">
      <formula1>INDIRECT(F1)</formula1>
    </dataValidation>
    <dataValidation type="list" allowBlank="1" showInputMessage="1" showErrorMessage="1" sqref="F1:F1048576" xr:uid="{5E45F452-B22B-4DBC-A978-760AB90924A5}">
      <formula1>Obligatorios</formula1>
    </dataValidation>
    <dataValidation type="list" allowBlank="1" showDropDown="1" showInputMessage="1" showErrorMessage="1" sqref="H2:H3" xr:uid="{2939E6F4-83B9-4F0D-B1B4-0EC432E85BA8}">
      <formula1>INDIRECT(G2)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id="{1F97141E-9E10-4969-9B5E-D3075288030A}">
            <xm:f>NOT(ISERROR(SEARCH('xlFile://Root/CurrentDir/[Casa2018.xlsx]aux'!#REF!,F3)))</xm:f>
            <xm:f>'xlFile://Root/CurrentDir/[Casa2018.xlsx]aux'!#REF!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0" operator="containsText" id="{D0E67DB1-8123-4DE6-9786-E4EB08D7EF94}">
            <xm:f>NOT(ISERROR(SEARCH('xlFile://Root/CurrentDir/[Casa2018.xlsx]aux'!#REF!,F3)))</xm:f>
            <xm:f>'xlFile://Root/CurrentDir/[Casa2018.xlsx]aux'!#REF!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1" operator="containsText" id="{B30EFF39-1D6F-4D1C-B111-46E649A6565B}">
            <xm:f>NOT(ISERROR(SEARCH('xlFile://Root/CurrentDir/[Casa2018.xlsx]aux'!#REF!,F3)))</xm:f>
            <xm:f>'xlFile://Root/CurrentDir/[Casa2018.xlsx]aux'!#REF!</xm:f>
            <x14:dxf>
              <fill>
                <patternFill>
                  <bgColor rgb="FF92D050"/>
                </patternFill>
              </fill>
            </x14:dxf>
          </x14:cfRule>
          <xm:sqref>F3:G3</xm:sqref>
        </x14:conditionalFormatting>
        <x14:conditionalFormatting xmlns:xm="http://schemas.microsoft.com/office/excel/2006/main">
          <x14:cfRule type="containsText" priority="7" operator="containsText" id="{7779F77B-C003-4A78-BEF1-AB5B53177403}">
            <xm:f>NOT(ISERROR(SEARCH([Casa2019.xlsx]aux!#REF!,F3)))</xm:f>
            <xm:f>[Casa2019.xlsx]aux!#REF!</xm:f>
            <x14:dxf>
              <fill>
                <patternFill>
                  <bgColor rgb="FF92D050"/>
                </patternFill>
              </fill>
            </x14:dxf>
          </x14:cfRule>
          <xm:sqref>F3</xm:sqref>
        </x14:conditionalFormatting>
        <x14:conditionalFormatting xmlns:xm="http://schemas.microsoft.com/office/excel/2006/main">
          <x14:cfRule type="containsText" priority="8" operator="containsText" id="{2FD9AB86-1F58-4445-9FEC-870DA9E64C78}">
            <xm:f>NOT(ISERROR(SEARCH('xlFile://Root/CurrentDir/[Casa2018.xlsx]aux'!#REF!,G3)))</xm:f>
            <xm:f>'xlFile://Root/CurrentDir/[Casa2018.xlsx]aux'!#REF!</xm:f>
            <x14:dxf>
              <fill>
                <patternFill>
                  <bgColor rgb="FF92D050"/>
                </patternFill>
              </fill>
            </x14:dxf>
          </x14:cfRule>
          <xm:sqref>G3</xm:sqref>
        </x14:conditionalFormatting>
        <x14:conditionalFormatting xmlns:xm="http://schemas.microsoft.com/office/excel/2006/main">
          <x14:cfRule type="containsText" priority="12" operator="containsText" id="{8088AE25-46CA-42B9-8193-B2BF20DE4549}">
            <xm:f>NOT(ISERROR(SEARCH([Casa2019.xlsx]aux!#REF!,G3)))</xm:f>
            <xm:f>[Casa2019.xlsx]aux!#REF!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3" operator="containsText" id="{A8C15D12-F479-4465-B60A-19C896AA7749}">
            <xm:f>NOT(ISERROR(SEARCH([Casa2019.xlsx]aux!#REF!,G3)))</xm:f>
            <xm:f>[Casa2019.xlsx]aux!#REF!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4" operator="containsText" id="{415D826B-2920-4861-93BE-CF3C6B8B19D2}">
            <xm:f>NOT(ISERROR(SEARCH([Casa2019.xlsx]aux!#REF!,G3)))</xm:f>
            <xm:f>[Casa2019.xlsx]aux!#REF!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5" operator="containsText" id="{8ED41167-B399-4C71-82AB-8AAFFFBC698C}">
            <xm:f>NOT(ISERROR(SEARCH([Casa2019.xlsx]aux!#REF!,G3)))</xm:f>
            <xm:f>[Casa2019.xlsx]aux!#REF!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6" operator="containsText" id="{6B5C5C45-6ED4-4ECE-9E7A-353C42B69D03}">
            <xm:f>NOT(ISERROR(SEARCH([Casa2019.xlsx]aux!#REF!,G3)))</xm:f>
            <xm:f>[Casa2019.xlsx]aux!#REF!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7" operator="containsText" id="{4B01DEF2-05F7-4503-B4B8-65641EEB40F1}">
            <xm:f>NOT(ISERROR(SEARCH([Casa2019.xlsx]aux!#REF!,G3)))</xm:f>
            <xm:f>[Casa2019.xlsx]aux!#REF!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8" operator="containsText" id="{6FAB953D-3E52-4C4E-BB99-1245513D4434}">
            <xm:f>NOT(ISERROR(SEARCH('xlFile://Root/CurrentDir/[Casa2018.xlsx]aux'!#REF!,G3)))</xm:f>
            <xm:f>'xlFile://Root/CurrentDir/[Casa2018.xlsx]aux'!#REF!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9" operator="containsText" id="{1DC5E789-62ED-4F82-9642-D72A29414A4C}">
            <xm:f>NOT(ISERROR(SEARCH('xlFile://Root/CurrentDir/[Casa2018.xlsx]aux'!#REF!,G3)))</xm:f>
            <xm:f>'xlFile://Root/CurrentDir/[Casa2018.xlsx]aux'!#REF!</xm:f>
            <x14:dxf>
              <fill>
                <patternFill>
                  <bgColor rgb="FF92D050"/>
                </patternFill>
              </fill>
            </x14:dxf>
          </x14:cfRule>
          <xm:sqref>G3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577F0B-ADA3-4825-B300-FBF00CC56DEB}">
          <x14:formula1>
            <xm:f>auxalimen!$A$1:$N$1</xm:f>
          </x14:formula1>
          <xm:sqref>Q1:Q1048576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6FB5B-C5E2-41BF-A6E5-00A90FC80DF7}">
  <dimension ref="A1:S107"/>
  <sheetViews>
    <sheetView topLeftCell="A17" workbookViewId="0">
      <selection activeCell="J29" sqref="D2:J29"/>
    </sheetView>
  </sheetViews>
  <sheetFormatPr baseColWidth="10" defaultColWidth="11.42578125" defaultRowHeight="15" x14ac:dyDescent="0.25"/>
  <cols>
    <col min="1" max="1" width="19.42578125" style="43" bestFit="1" customWidth="1"/>
    <col min="2" max="2" width="8" bestFit="1" customWidth="1"/>
    <col min="3" max="3" width="0.85546875" customWidth="1"/>
    <col min="4" max="4" width="3.7109375" bestFit="1" customWidth="1"/>
    <col min="5" max="5" width="8.140625" bestFit="1" customWidth="1"/>
    <col min="6" max="6" width="10.5703125" bestFit="1" customWidth="1"/>
    <col min="7" max="7" width="12.85546875" bestFit="1" customWidth="1"/>
    <col min="8" max="8" width="17.28515625" bestFit="1" customWidth="1"/>
    <col min="9" max="9" width="0.7109375" customWidth="1"/>
    <col min="10" max="10" width="14" bestFit="1" customWidth="1"/>
    <col min="11" max="11" width="1.7109375" customWidth="1"/>
    <col min="12" max="12" width="14.5703125" style="43" bestFit="1" customWidth="1"/>
    <col min="13" max="13" width="8" bestFit="1" customWidth="1"/>
    <col min="14" max="14" width="0.5703125" customWidth="1"/>
    <col min="15" max="15" width="3.7109375" bestFit="1" customWidth="1"/>
    <col min="16" max="16" width="8.140625" bestFit="1" customWidth="1"/>
    <col min="17" max="17" width="11" bestFit="1" customWidth="1"/>
    <col min="18" max="18" width="14.5703125" bestFit="1" customWidth="1"/>
    <col min="19" max="19" width="13.140625" bestFit="1" customWidth="1"/>
  </cols>
  <sheetData>
    <row r="1" spans="1:19" x14ac:dyDescent="0.25">
      <c r="A1" s="237">
        <v>2020</v>
      </c>
      <c r="B1" s="135" t="s">
        <v>72</v>
      </c>
      <c r="C1" s="1"/>
      <c r="D1" s="48" t="s">
        <v>1</v>
      </c>
      <c r="E1" s="49" t="s">
        <v>2</v>
      </c>
      <c r="F1" s="50" t="s">
        <v>3</v>
      </c>
      <c r="G1" s="50" t="s">
        <v>4</v>
      </c>
      <c r="H1" s="50" t="s">
        <v>5</v>
      </c>
      <c r="I1" s="1"/>
      <c r="J1" s="50" t="s">
        <v>6</v>
      </c>
      <c r="L1" s="250" t="s">
        <v>7</v>
      </c>
      <c r="M1" s="42" t="s">
        <v>72</v>
      </c>
      <c r="N1" s="1"/>
      <c r="O1" s="48" t="s">
        <v>1</v>
      </c>
      <c r="P1" s="49" t="s">
        <v>2</v>
      </c>
      <c r="Q1" s="50" t="s">
        <v>8</v>
      </c>
      <c r="R1" s="50" t="s">
        <v>9</v>
      </c>
      <c r="S1" s="50" t="s">
        <v>6</v>
      </c>
    </row>
    <row r="2" spans="1:19" x14ac:dyDescent="0.25">
      <c r="A2" s="238" t="str">
        <f>aux!D2</f>
        <v>Hogar</v>
      </c>
      <c r="B2" s="158">
        <f>SUM(B3+B14+B19+B21+B27)</f>
        <v>0</v>
      </c>
      <c r="C2" s="62"/>
      <c r="D2" s="63"/>
      <c r="E2" s="82"/>
      <c r="F2" s="64"/>
      <c r="G2" s="64"/>
      <c r="H2" s="64"/>
      <c r="I2" s="62"/>
      <c r="J2" s="127"/>
      <c r="L2" s="247" t="str">
        <f>auxalimen!A1</f>
        <v>Aliños</v>
      </c>
      <c r="M2" s="78">
        <f>SUM(M3:M8)</f>
        <v>0</v>
      </c>
      <c r="N2" s="62"/>
      <c r="O2" s="63"/>
      <c r="P2" s="65"/>
      <c r="Q2" s="64"/>
      <c r="R2" s="137"/>
      <c r="S2" s="90"/>
    </row>
    <row r="3" spans="1:19" x14ac:dyDescent="0.25">
      <c r="A3" s="242" t="str">
        <f>aux!D3</f>
        <v>Alimentación</v>
      </c>
      <c r="B3" s="159">
        <f>SUM(B4:B13)</f>
        <v>0</v>
      </c>
      <c r="C3" s="62"/>
      <c r="D3" s="66"/>
      <c r="E3" s="156"/>
      <c r="F3" s="64"/>
      <c r="G3" s="64"/>
      <c r="H3" s="283"/>
      <c r="I3" s="62"/>
      <c r="J3" s="129"/>
      <c r="L3" s="251" t="str">
        <f>auxalimen!A2</f>
        <v>Aceite</v>
      </c>
      <c r="M3" s="67">
        <f t="shared" ref="M3:M8" si="0">SUMIFS($P:$P,$R:$R,L3,$Q:$Q,$L$2)</f>
        <v>0</v>
      </c>
      <c r="N3" s="62"/>
      <c r="O3" s="66"/>
      <c r="P3" s="68"/>
      <c r="Q3" s="64"/>
      <c r="R3" s="132"/>
      <c r="S3" s="91"/>
    </row>
    <row r="4" spans="1:19" x14ac:dyDescent="0.25">
      <c r="A4" s="239" t="str">
        <f>aux!G3</f>
        <v>Ahorra Más</v>
      </c>
      <c r="B4" s="160">
        <f t="shared" ref="B4:B13" si="1">SUMIFS($E:$E,$H:$H,A4,$G:$G,$A$3)</f>
        <v>0</v>
      </c>
      <c r="C4" s="62"/>
      <c r="D4" s="66"/>
      <c r="E4" s="156"/>
      <c r="F4" s="64"/>
      <c r="G4" s="64"/>
      <c r="H4" s="64"/>
      <c r="I4" s="62"/>
      <c r="J4" s="91"/>
      <c r="L4" s="251" t="str">
        <f>auxalimen!A3</f>
        <v>Condimentos</v>
      </c>
      <c r="M4" s="67">
        <f t="shared" si="0"/>
        <v>0</v>
      </c>
      <c r="N4" s="62"/>
      <c r="O4" s="66"/>
      <c r="P4" s="68"/>
      <c r="Q4" s="64"/>
      <c r="R4" s="132"/>
      <c r="S4" s="155"/>
    </row>
    <row r="5" spans="1:19" x14ac:dyDescent="0.25">
      <c r="A5" s="239" t="str">
        <f>aux!G4</f>
        <v>Aldi</v>
      </c>
      <c r="B5" s="160">
        <f t="shared" si="1"/>
        <v>0</v>
      </c>
      <c r="C5" s="62"/>
      <c r="D5" s="66"/>
      <c r="E5" s="157"/>
      <c r="F5" s="64"/>
      <c r="G5" s="64"/>
      <c r="H5" s="167"/>
      <c r="I5" s="62"/>
      <c r="J5" s="129"/>
      <c r="L5" s="251" t="str">
        <f>auxalimen!A4</f>
        <v>Mayonesa</v>
      </c>
      <c r="M5" s="67">
        <f t="shared" si="0"/>
        <v>0</v>
      </c>
      <c r="N5" s="62"/>
      <c r="O5" s="66"/>
      <c r="P5" s="68"/>
      <c r="Q5" s="64"/>
      <c r="R5" s="132"/>
      <c r="S5" s="91"/>
    </row>
    <row r="6" spans="1:19" x14ac:dyDescent="0.25">
      <c r="A6" s="239" t="str">
        <f>aux!G5</f>
        <v>Baratas</v>
      </c>
      <c r="B6" s="160">
        <f t="shared" si="1"/>
        <v>0</v>
      </c>
      <c r="C6" s="62"/>
      <c r="D6" s="66"/>
      <c r="E6" s="157"/>
      <c r="F6" s="64"/>
      <c r="G6" s="64"/>
      <c r="H6" s="64"/>
      <c r="I6" s="62"/>
      <c r="J6" s="129"/>
      <c r="L6" s="251" t="str">
        <f>auxalimen!A5</f>
        <v>Salsas</v>
      </c>
      <c r="M6" s="67">
        <f t="shared" si="0"/>
        <v>0</v>
      </c>
      <c r="N6" s="62"/>
      <c r="O6" s="66"/>
      <c r="P6" s="68"/>
      <c r="Q6" s="64"/>
      <c r="R6" s="132"/>
      <c r="S6" s="91"/>
    </row>
    <row r="7" spans="1:19" x14ac:dyDescent="0.25">
      <c r="A7" s="239" t="str">
        <f>aux!G6</f>
        <v>Carrefour</v>
      </c>
      <c r="B7" s="160">
        <f t="shared" si="1"/>
        <v>0</v>
      </c>
      <c r="C7" s="62"/>
      <c r="D7" s="66"/>
      <c r="E7" s="156"/>
      <c r="F7" s="64"/>
      <c r="G7" s="64"/>
      <c r="H7" s="64"/>
      <c r="I7" s="62"/>
      <c r="J7" s="129"/>
      <c r="L7" s="251" t="str">
        <f>auxalimen!A6</f>
        <v>Vinagre</v>
      </c>
      <c r="M7" s="67">
        <f t="shared" si="0"/>
        <v>0</v>
      </c>
      <c r="N7" s="62"/>
      <c r="O7" s="66"/>
      <c r="P7" s="68"/>
      <c r="Q7" s="64"/>
      <c r="R7" s="132"/>
      <c r="S7" s="91"/>
    </row>
    <row r="8" spans="1:19" x14ac:dyDescent="0.25">
      <c r="A8" s="239" t="str">
        <f>aux!G7</f>
        <v>Chino</v>
      </c>
      <c r="B8" s="160">
        <f t="shared" si="1"/>
        <v>0</v>
      </c>
      <c r="C8" s="62"/>
      <c r="D8" s="66"/>
      <c r="E8" s="156"/>
      <c r="F8" s="64"/>
      <c r="G8" s="64"/>
      <c r="H8" s="64"/>
      <c r="I8" s="62"/>
      <c r="J8" s="155"/>
      <c r="L8" s="251" t="str">
        <f>auxalimen!A7</f>
        <v>Otros</v>
      </c>
      <c r="M8" s="67">
        <f t="shared" si="0"/>
        <v>0</v>
      </c>
      <c r="N8" s="62"/>
      <c r="O8" s="66"/>
      <c r="P8" s="68"/>
      <c r="Q8" s="64"/>
      <c r="R8" s="132"/>
      <c r="S8" s="91"/>
    </row>
    <row r="9" spans="1:19" x14ac:dyDescent="0.25">
      <c r="A9" s="239" t="str">
        <f>aux!G8</f>
        <v>Mercadillo</v>
      </c>
      <c r="B9" s="160">
        <f t="shared" si="1"/>
        <v>0</v>
      </c>
      <c r="C9" s="62"/>
      <c r="D9" s="66"/>
      <c r="E9" s="156"/>
      <c r="F9" s="167"/>
      <c r="G9" s="64"/>
      <c r="H9" s="64"/>
      <c r="I9" s="62"/>
      <c r="J9" s="129"/>
      <c r="L9" s="247" t="str">
        <f>auxalimen!B1</f>
        <v>Aperitivos</v>
      </c>
      <c r="M9" s="78">
        <f>SUM(M10:M15)</f>
        <v>0</v>
      </c>
      <c r="N9" s="62"/>
      <c r="O9" s="66"/>
      <c r="P9" s="68"/>
      <c r="Q9" s="64"/>
      <c r="R9" s="132"/>
      <c r="S9" s="129"/>
    </row>
    <row r="10" spans="1:19" x14ac:dyDescent="0.25">
      <c r="A10" s="239" t="str">
        <f>aux!G9</f>
        <v>Mercadona</v>
      </c>
      <c r="B10" s="160">
        <f t="shared" si="1"/>
        <v>0</v>
      </c>
      <c r="C10" s="62"/>
      <c r="D10" s="66"/>
      <c r="E10" s="83"/>
      <c r="F10" s="167"/>
      <c r="G10" s="167"/>
      <c r="H10" s="167"/>
      <c r="I10" s="62"/>
      <c r="J10" s="129"/>
      <c r="L10" s="252" t="str">
        <f>auxalimen!B2</f>
        <v>Aceitunas</v>
      </c>
      <c r="M10" s="69">
        <f t="shared" ref="M10:M15" si="2">SUMIFS($P:$P,$R:$R,L10,$Q:$Q,$L$9)</f>
        <v>0</v>
      </c>
      <c r="N10" s="62"/>
      <c r="O10" s="66"/>
      <c r="P10" s="68"/>
      <c r="Q10" s="64"/>
      <c r="R10" s="132"/>
      <c r="S10" s="91"/>
    </row>
    <row r="11" spans="1:19" x14ac:dyDescent="0.25">
      <c r="A11" s="239" t="str">
        <f>aux!G10</f>
        <v>Shell</v>
      </c>
      <c r="B11" s="160">
        <f t="shared" si="1"/>
        <v>0</v>
      </c>
      <c r="C11" s="62"/>
      <c r="D11" s="66"/>
      <c r="E11" s="156"/>
      <c r="F11" s="167"/>
      <c r="G11" s="64"/>
      <c r="H11" s="167"/>
      <c r="I11" s="62"/>
      <c r="J11" s="129"/>
      <c r="L11" s="252" t="str">
        <f>auxalimen!B3</f>
        <v>Dulces</v>
      </c>
      <c r="M11" s="69">
        <f t="shared" si="2"/>
        <v>0</v>
      </c>
      <c r="N11" s="62"/>
      <c r="O11" s="66"/>
      <c r="P11" s="68"/>
      <c r="Q11" s="64"/>
      <c r="R11" s="132"/>
      <c r="S11" s="91"/>
    </row>
    <row r="12" spans="1:19" x14ac:dyDescent="0.25">
      <c r="A12" s="239" t="str">
        <f>aux!G11</f>
        <v>Valentín</v>
      </c>
      <c r="B12" s="160">
        <f t="shared" si="1"/>
        <v>0</v>
      </c>
      <c r="C12" s="62"/>
      <c r="D12" s="66"/>
      <c r="E12" s="83"/>
      <c r="F12" s="64"/>
      <c r="G12" s="64"/>
      <c r="H12" s="64"/>
      <c r="I12" s="62"/>
      <c r="J12" s="129"/>
      <c r="L12" s="252" t="str">
        <f>auxalimen!B4</f>
        <v>Nachos</v>
      </c>
      <c r="M12" s="69">
        <f t="shared" si="2"/>
        <v>0</v>
      </c>
      <c r="N12" s="62"/>
      <c r="O12" s="66"/>
      <c r="P12" s="68"/>
      <c r="Q12" s="64"/>
      <c r="R12" s="132"/>
      <c r="S12" s="155"/>
    </row>
    <row r="13" spans="1:19" x14ac:dyDescent="0.25">
      <c r="A13" s="239" t="str">
        <f>aux!G12</f>
        <v>Otros</v>
      </c>
      <c r="B13" s="160">
        <f t="shared" si="1"/>
        <v>0</v>
      </c>
      <c r="C13" s="62"/>
      <c r="D13" s="66"/>
      <c r="E13" s="83"/>
      <c r="F13" s="64"/>
      <c r="G13" s="64"/>
      <c r="H13" s="64"/>
      <c r="I13" s="62"/>
      <c r="J13" s="129"/>
      <c r="L13" s="252" t="str">
        <f>auxalimen!B5</f>
        <v>Frutos secos</v>
      </c>
      <c r="M13" s="69">
        <f t="shared" si="2"/>
        <v>0</v>
      </c>
      <c r="N13" s="62"/>
      <c r="O13" s="66"/>
      <c r="P13" s="68"/>
      <c r="Q13" s="64"/>
      <c r="R13" s="132"/>
      <c r="S13" s="91"/>
    </row>
    <row r="14" spans="1:19" x14ac:dyDescent="0.25">
      <c r="A14" s="242" t="str">
        <f>aux!D4</f>
        <v>GastosCasa</v>
      </c>
      <c r="B14" s="159">
        <f>SUM(B15:B18)</f>
        <v>0</v>
      </c>
      <c r="C14" s="62"/>
      <c r="D14" s="66"/>
      <c r="E14" s="163"/>
      <c r="F14" s="64"/>
      <c r="G14" s="64"/>
      <c r="H14" s="64"/>
      <c r="I14" s="62"/>
      <c r="J14" s="129"/>
      <c r="L14" s="252" t="str">
        <f>auxalimen!B6</f>
        <v>Patatas fritas</v>
      </c>
      <c r="M14" s="69">
        <f t="shared" si="2"/>
        <v>0</v>
      </c>
      <c r="N14" s="62"/>
      <c r="O14" s="66"/>
      <c r="P14" s="68"/>
      <c r="Q14" s="64"/>
      <c r="R14" s="132"/>
      <c r="S14" s="91"/>
    </row>
    <row r="15" spans="1:19" x14ac:dyDescent="0.25">
      <c r="A15" s="239" t="str">
        <f>aux!H3</f>
        <v>Alquiler</v>
      </c>
      <c r="B15" s="160">
        <f>SUMIFS($E:$E,$H:$H,A15,$G:$G,$A$14)</f>
        <v>0</v>
      </c>
      <c r="C15" s="62"/>
      <c r="D15" s="66"/>
      <c r="E15" s="83"/>
      <c r="F15" s="64"/>
      <c r="G15" s="64"/>
      <c r="H15" s="64"/>
      <c r="I15" s="62"/>
      <c r="J15" s="129"/>
      <c r="L15" s="252" t="str">
        <f>auxalimen!B7</f>
        <v>Otros</v>
      </c>
      <c r="M15" s="69">
        <f t="shared" si="2"/>
        <v>0</v>
      </c>
      <c r="N15" s="62"/>
      <c r="O15" s="66"/>
      <c r="P15" s="68"/>
      <c r="Q15" s="64"/>
      <c r="R15" s="132"/>
      <c r="S15" s="91"/>
    </row>
    <row r="16" spans="1:19" x14ac:dyDescent="0.25">
      <c r="A16" s="239" t="str">
        <f>aux!H4</f>
        <v>Aseo</v>
      </c>
      <c r="B16" s="160">
        <f>SUMIFS($E:$E,$H:$H,A16,$G:$G,$A$14)</f>
        <v>0</v>
      </c>
      <c r="C16" s="62"/>
      <c r="D16" s="66"/>
      <c r="E16" s="83"/>
      <c r="F16" s="64"/>
      <c r="G16" s="64"/>
      <c r="H16" s="64"/>
      <c r="I16" s="62"/>
      <c r="J16" s="129"/>
      <c r="L16" s="247" t="str">
        <f>auxalimen!C1</f>
        <v>Bebidas</v>
      </c>
      <c r="M16" s="78">
        <f>SUM(M17:M22)</f>
        <v>0</v>
      </c>
      <c r="N16" s="62"/>
      <c r="O16" s="66"/>
      <c r="P16" s="68"/>
      <c r="Q16" s="64"/>
      <c r="R16" s="132"/>
      <c r="S16" s="91"/>
    </row>
    <row r="17" spans="1:19" x14ac:dyDescent="0.25">
      <c r="A17" s="239" t="str">
        <f>aux!H5</f>
        <v>Compras para casa</v>
      </c>
      <c r="B17" s="160">
        <f>SUMIFS($E:$E,$H:$H,A17,$G:$G,$A$14)</f>
        <v>0</v>
      </c>
      <c r="C17" s="62"/>
      <c r="D17" s="66"/>
      <c r="E17" s="83"/>
      <c r="F17" s="64"/>
      <c r="G17" s="64"/>
      <c r="H17" s="64"/>
      <c r="I17" s="62"/>
      <c r="J17" s="129"/>
      <c r="L17" s="253" t="str">
        <f>auxalimen!C2</f>
        <v>Aquarius</v>
      </c>
      <c r="M17" s="70">
        <f t="shared" ref="M17:M22" si="3">SUMIFS($P:$P,$R:$R,L17,$Q:$Q,$L$16)</f>
        <v>0</v>
      </c>
      <c r="N17" s="62"/>
      <c r="O17" s="66"/>
      <c r="P17" s="68"/>
      <c r="Q17" s="64"/>
      <c r="R17" s="132"/>
      <c r="S17" s="91"/>
    </row>
    <row r="18" spans="1:19" x14ac:dyDescent="0.25">
      <c r="A18" s="239" t="str">
        <f>aux!H6</f>
        <v>Doc. Imp. Multas</v>
      </c>
      <c r="B18" s="160">
        <f>SUMIFS($E:$E,$H:$H,A18,$G:$G,$A$14)</f>
        <v>0</v>
      </c>
      <c r="C18" s="62"/>
      <c r="D18" s="66"/>
      <c r="E18" s="83"/>
      <c r="F18" s="64"/>
      <c r="G18" s="64"/>
      <c r="H18" s="64"/>
      <c r="I18" s="62"/>
      <c r="J18" s="129"/>
      <c r="L18" s="253" t="str">
        <f>auxalimen!C3</f>
        <v>Cerveza</v>
      </c>
      <c r="M18" s="70">
        <f t="shared" si="3"/>
        <v>0</v>
      </c>
      <c r="N18" s="62"/>
      <c r="O18" s="66"/>
      <c r="P18" s="68"/>
      <c r="Q18" s="64"/>
      <c r="R18" s="132"/>
      <c r="S18" s="91"/>
    </row>
    <row r="19" spans="1:19" x14ac:dyDescent="0.25">
      <c r="A19" s="239" t="str">
        <f>aux!H7</f>
        <v>Productos limpieza</v>
      </c>
      <c r="B19" s="160">
        <f>SUM(B20:B20)</f>
        <v>0</v>
      </c>
      <c r="C19" s="62"/>
      <c r="D19" s="66"/>
      <c r="E19" s="83"/>
      <c r="F19" s="64"/>
      <c r="G19" s="64"/>
      <c r="H19" s="64"/>
      <c r="I19" s="62"/>
      <c r="J19" s="129"/>
      <c r="L19" s="253" t="str">
        <f>auxalimen!C4</f>
        <v>Coca cola</v>
      </c>
      <c r="M19" s="70">
        <f t="shared" si="3"/>
        <v>0</v>
      </c>
      <c r="N19" s="62"/>
      <c r="O19" s="66"/>
      <c r="P19" s="68"/>
      <c r="Q19" s="64"/>
      <c r="R19" s="132"/>
      <c r="S19" s="91"/>
    </row>
    <row r="20" spans="1:19" x14ac:dyDescent="0.25">
      <c r="A20" s="239" t="str">
        <f>aux!H8</f>
        <v>Salud</v>
      </c>
      <c r="B20" s="160">
        <f>SUMIFS($E:$E,$H:$H,A20,$G:$G,$A$19)</f>
        <v>0</v>
      </c>
      <c r="C20" s="62"/>
      <c r="D20" s="66"/>
      <c r="E20" s="84"/>
      <c r="F20" s="64"/>
      <c r="G20" s="64"/>
      <c r="H20" s="64"/>
      <c r="I20" s="62"/>
      <c r="J20" s="129"/>
      <c r="L20" s="253" t="str">
        <f>auxalimen!C5</f>
        <v>Vino</v>
      </c>
      <c r="M20" s="70">
        <f t="shared" si="3"/>
        <v>0</v>
      </c>
      <c r="N20" s="62"/>
      <c r="O20" s="66"/>
      <c r="P20" s="68"/>
      <c r="Q20" s="64"/>
      <c r="R20" s="132"/>
      <c r="S20" s="155"/>
    </row>
    <row r="21" spans="1:19" x14ac:dyDescent="0.25">
      <c r="A21" s="242" t="str">
        <f>aux!D5</f>
        <v>Lucas</v>
      </c>
      <c r="B21" s="159">
        <f>SUM(B22:B25)</f>
        <v>0</v>
      </c>
      <c r="C21" s="62"/>
      <c r="D21" s="66"/>
      <c r="E21" s="84"/>
      <c r="F21" s="64"/>
      <c r="G21" s="64"/>
      <c r="H21" s="64"/>
      <c r="I21" s="62"/>
      <c r="J21" s="129"/>
      <c r="L21" s="253" t="str">
        <f>auxalimen!C6</f>
        <v>Zumo</v>
      </c>
      <c r="M21" s="70">
        <f t="shared" si="3"/>
        <v>0</v>
      </c>
      <c r="N21" s="62"/>
      <c r="O21" s="66"/>
      <c r="P21" s="68"/>
      <c r="Q21" s="64"/>
      <c r="R21" s="132"/>
      <c r="S21" s="91"/>
    </row>
    <row r="22" spans="1:19" x14ac:dyDescent="0.25">
      <c r="A22" s="239" t="str">
        <f>aux!I3</f>
        <v>Complementos</v>
      </c>
      <c r="B22" s="160">
        <f>SUMIFS($E:$E,$H:$H,A22,$G:$G,$A$21)</f>
        <v>0</v>
      </c>
      <c r="C22" s="62"/>
      <c r="D22" s="66"/>
      <c r="E22" s="83"/>
      <c r="F22" s="64"/>
      <c r="G22" s="64"/>
      <c r="H22" s="64"/>
      <c r="I22" s="62"/>
      <c r="J22" s="129"/>
      <c r="L22" s="253" t="str">
        <f>auxalimen!C7</f>
        <v>Otras</v>
      </c>
      <c r="M22" s="70">
        <f t="shared" si="3"/>
        <v>0</v>
      </c>
      <c r="N22" s="62"/>
      <c r="O22" s="66"/>
      <c r="P22" s="68"/>
      <c r="Q22" s="64"/>
      <c r="R22" s="132"/>
      <c r="S22" s="155"/>
    </row>
    <row r="23" spans="1:19" x14ac:dyDescent="0.25">
      <c r="A23" s="239" t="str">
        <f>aux!I4</f>
        <v>Chucherías</v>
      </c>
      <c r="B23" s="160">
        <f>SUMIFS($E:$E,$H:$H,A23,$G:$G,$A$21)</f>
        <v>0</v>
      </c>
      <c r="C23" s="62"/>
      <c r="D23" s="66"/>
      <c r="E23" s="83"/>
      <c r="F23" s="64"/>
      <c r="G23" s="64"/>
      <c r="H23" s="64"/>
      <c r="I23" s="62"/>
      <c r="J23" s="129"/>
      <c r="L23" s="247" t="str">
        <f>auxalimen!D1</f>
        <v>Carne</v>
      </c>
      <c r="M23" s="78">
        <f>SUM(M24:M28)</f>
        <v>0</v>
      </c>
      <c r="N23" s="62"/>
      <c r="O23" s="66"/>
      <c r="P23" s="68"/>
      <c r="Q23" s="64"/>
      <c r="R23" s="132"/>
      <c r="S23" s="155"/>
    </row>
    <row r="24" spans="1:19" x14ac:dyDescent="0.25">
      <c r="A24" s="239" t="str">
        <f>aux!I5</f>
        <v>Piensos</v>
      </c>
      <c r="B24" s="160">
        <f>SUMIFS($E:$E,$H:$H,A24,$G:$G,$A$21)</f>
        <v>0</v>
      </c>
      <c r="C24" s="62"/>
      <c r="D24" s="66"/>
      <c r="E24" s="83"/>
      <c r="F24" s="64"/>
      <c r="G24" s="64"/>
      <c r="H24" s="167"/>
      <c r="I24" s="62"/>
      <c r="J24" s="129"/>
      <c r="L24" s="254" t="str">
        <f>auxalimen!D2</f>
        <v>Cerdo</v>
      </c>
      <c r="M24" s="71">
        <f>SUMIFS($P:$P,$R:$R,L24,$Q:$Q,$L$23)</f>
        <v>0</v>
      </c>
      <c r="N24" s="62"/>
      <c r="O24" s="66"/>
      <c r="P24" s="68"/>
      <c r="Q24" s="64"/>
      <c r="R24" s="132"/>
      <c r="S24" s="91"/>
    </row>
    <row r="25" spans="1:19" x14ac:dyDescent="0.25">
      <c r="A25" s="239" t="str">
        <f>aux!I6</f>
        <v>Pollo</v>
      </c>
      <c r="B25" s="160">
        <f>SUMIFS($E:$E,$H:$H,A25,$G:$G,$A$21)</f>
        <v>0</v>
      </c>
      <c r="C25" s="62"/>
      <c r="D25" s="66"/>
      <c r="E25" s="83"/>
      <c r="F25" s="64"/>
      <c r="G25" s="64"/>
      <c r="H25" s="64"/>
      <c r="I25" s="62"/>
      <c r="J25" s="129"/>
      <c r="L25" s="254" t="str">
        <f>auxalimen!D3</f>
        <v>Pavo</v>
      </c>
      <c r="M25" s="71">
        <f>SUMIFS($P:$P,$R:$R,L25,$Q:$Q,$L$23)</f>
        <v>0</v>
      </c>
      <c r="N25" s="62"/>
      <c r="O25" s="66"/>
      <c r="P25" s="68"/>
      <c r="Q25" s="64"/>
      <c r="R25" s="132"/>
      <c r="S25" s="91"/>
    </row>
    <row r="26" spans="1:19" x14ac:dyDescent="0.25">
      <c r="A26" s="239" t="str">
        <f>aux!I7</f>
        <v>Veterinario</v>
      </c>
      <c r="B26" s="160">
        <f>SUMIFS($E:$E,$H:$H,A26,$G:$G,$A$21)</f>
        <v>0</v>
      </c>
      <c r="C26" s="62"/>
      <c r="D26" s="66"/>
      <c r="E26" s="83"/>
      <c r="F26" s="64"/>
      <c r="G26" s="64"/>
      <c r="H26" s="167"/>
      <c r="I26" s="62"/>
      <c r="J26" s="129"/>
      <c r="L26" s="254" t="str">
        <f>auxalimen!D4</f>
        <v>Pollo</v>
      </c>
      <c r="M26" s="71">
        <f>SUMIFS($P:$P,$R:$R,L26,$Q:$Q,$L$23)</f>
        <v>0</v>
      </c>
      <c r="N26" s="62"/>
      <c r="O26" s="66"/>
      <c r="P26" s="68"/>
      <c r="Q26" s="64"/>
      <c r="R26" s="132"/>
      <c r="S26" s="91"/>
    </row>
    <row r="27" spans="1:19" x14ac:dyDescent="0.25">
      <c r="A27" s="242" t="str">
        <f>aux!D6</f>
        <v>Recibos</v>
      </c>
      <c r="B27" s="159">
        <f>SUM(B28:B32)</f>
        <v>0</v>
      </c>
      <c r="C27" s="62"/>
      <c r="D27" s="66"/>
      <c r="E27" s="301"/>
      <c r="F27" s="64"/>
      <c r="G27" s="64"/>
      <c r="H27" s="167"/>
      <c r="I27" s="62"/>
      <c r="J27" s="155"/>
      <c r="L27" s="254" t="str">
        <f>auxalimen!D5</f>
        <v>Ternera</v>
      </c>
      <c r="M27" s="71">
        <f>SUMIFS($P:$P,$R:$R,L27,$Q:$Q,$L$23)</f>
        <v>0</v>
      </c>
      <c r="N27" s="62"/>
      <c r="O27" s="66"/>
      <c r="P27" s="68"/>
      <c r="Q27" s="64"/>
      <c r="R27" s="132"/>
      <c r="S27" s="91"/>
    </row>
    <row r="28" spans="1:19" x14ac:dyDescent="0.25">
      <c r="A28" s="239" t="str">
        <f>aux!J3</f>
        <v>Canal Isabel II</v>
      </c>
      <c r="B28" s="160">
        <f>SUMIFS($E:$E,$H:$H,A28,$G:$G,$A$27)</f>
        <v>0</v>
      </c>
      <c r="C28" s="62"/>
      <c r="D28" s="128"/>
      <c r="E28" s="83"/>
      <c r="F28" s="64"/>
      <c r="G28" s="64"/>
      <c r="H28" s="64"/>
      <c r="I28" s="62"/>
      <c r="J28" s="129"/>
      <c r="L28" s="254" t="str">
        <f>auxalimen!D6</f>
        <v>Otros</v>
      </c>
      <c r="M28" s="71">
        <f>SUMIFS($P:$P,$R:$R,L28,$Q:$Q,$L$23)</f>
        <v>0</v>
      </c>
      <c r="N28" s="62"/>
      <c r="O28" s="66"/>
      <c r="P28" s="68"/>
      <c r="Q28" s="64"/>
      <c r="R28" s="132"/>
      <c r="S28" s="91"/>
    </row>
    <row r="29" spans="1:19" x14ac:dyDescent="0.25">
      <c r="A29" s="239" t="str">
        <f>aux!J4</f>
        <v>Gas Natural</v>
      </c>
      <c r="B29" s="160">
        <f>SUMIFS($E:$E,$H:$H,A29,$G:$G,$A$27)</f>
        <v>0</v>
      </c>
      <c r="C29" s="62"/>
      <c r="D29" s="128"/>
      <c r="E29" s="83"/>
      <c r="F29" s="64"/>
      <c r="G29" s="64"/>
      <c r="H29" s="64"/>
      <c r="I29" s="62"/>
      <c r="J29" s="129"/>
      <c r="L29" s="247" t="str">
        <f>auxalimen!E1</f>
        <v>Cereales</v>
      </c>
      <c r="M29" s="78">
        <f>SUM(M30:M35)</f>
        <v>0</v>
      </c>
      <c r="N29" s="62"/>
      <c r="O29" s="66"/>
      <c r="P29" s="68"/>
      <c r="Q29" s="64"/>
      <c r="R29" s="132"/>
      <c r="S29" s="91"/>
    </row>
    <row r="30" spans="1:19" x14ac:dyDescent="0.25">
      <c r="A30" s="239" t="str">
        <f>aux!J5</f>
        <v>Iberdrola</v>
      </c>
      <c r="B30" s="160">
        <f>SUMIFS($E:$E,$H:$H,A30,$G:$G,$A$27)</f>
        <v>0</v>
      </c>
      <c r="C30" s="62"/>
      <c r="D30" s="128"/>
      <c r="E30" s="83"/>
      <c r="F30" s="64"/>
      <c r="G30" s="64"/>
      <c r="H30" s="167"/>
      <c r="I30" s="62"/>
      <c r="J30" s="129"/>
      <c r="L30" s="255" t="str">
        <f>auxalimen!E2</f>
        <v>Arroz</v>
      </c>
      <c r="M30" s="72">
        <f t="shared" ref="M30:M35" si="4">SUMIFS($P:$P,$R:$R,L30,$Q:$Q,$L$29)</f>
        <v>0</v>
      </c>
      <c r="N30" s="62"/>
      <c r="O30" s="66"/>
      <c r="P30" s="68"/>
      <c r="Q30" s="64"/>
      <c r="R30" s="132"/>
      <c r="S30" s="155"/>
    </row>
    <row r="31" spans="1:19" x14ac:dyDescent="0.25">
      <c r="A31" s="239" t="str">
        <f>aux!J6</f>
        <v>Lowi</v>
      </c>
      <c r="B31" s="160">
        <f>SUMIFS($E:$E,$H:$H,A31,$G:$G,$A$27)</f>
        <v>0</v>
      </c>
      <c r="C31" s="62"/>
      <c r="D31" s="128"/>
      <c r="E31" s="169"/>
      <c r="F31" s="64"/>
      <c r="G31" s="64"/>
      <c r="H31" s="64"/>
      <c r="I31" s="62"/>
      <c r="J31" s="129"/>
      <c r="L31" s="255" t="str">
        <f>auxalimen!E3</f>
        <v>Avena</v>
      </c>
      <c r="M31" s="72">
        <f t="shared" si="4"/>
        <v>0</v>
      </c>
      <c r="N31" s="62"/>
      <c r="O31" s="66"/>
      <c r="P31" s="68"/>
      <c r="Q31" s="64"/>
      <c r="R31" s="132"/>
      <c r="S31" s="91"/>
    </row>
    <row r="32" spans="1:19" x14ac:dyDescent="0.25">
      <c r="A32" s="239" t="str">
        <f>aux!J7</f>
        <v>Varios</v>
      </c>
      <c r="B32" s="160">
        <f>SUMIFS($E:$E,$H:$H,A32,$G:$G,$A$27)</f>
        <v>0</v>
      </c>
      <c r="C32" s="62"/>
      <c r="D32" s="66"/>
      <c r="E32" s="83"/>
      <c r="F32" s="64"/>
      <c r="G32" s="64"/>
      <c r="H32" s="64"/>
      <c r="I32" s="62"/>
      <c r="J32" s="129"/>
      <c r="L32" s="255" t="str">
        <f>auxalimen!E4</f>
        <v>Pan</v>
      </c>
      <c r="M32" s="72">
        <f t="shared" si="4"/>
        <v>0</v>
      </c>
      <c r="N32" s="62"/>
      <c r="O32" s="66"/>
      <c r="P32" s="68"/>
      <c r="Q32" s="64"/>
      <c r="R32" s="132"/>
      <c r="S32" s="155"/>
    </row>
    <row r="33" spans="1:19" x14ac:dyDescent="0.25">
      <c r="A33" s="238" t="str">
        <f>aux!E2</f>
        <v>Transporte</v>
      </c>
      <c r="B33" s="158">
        <f>SUM(B34,B39,B44,B49)</f>
        <v>0</v>
      </c>
      <c r="C33" s="62"/>
      <c r="D33" s="66"/>
      <c r="E33" s="83"/>
      <c r="F33" s="64"/>
      <c r="G33" s="64"/>
      <c r="H33" s="64"/>
      <c r="I33" s="62"/>
      <c r="J33" s="129"/>
      <c r="L33" s="255" t="str">
        <f>auxalimen!E5</f>
        <v>Pan otros</v>
      </c>
      <c r="M33" s="72">
        <f t="shared" si="4"/>
        <v>0</v>
      </c>
      <c r="N33" s="62"/>
      <c r="O33" s="66"/>
      <c r="P33" s="68"/>
      <c r="Q33" s="64"/>
      <c r="R33" s="132"/>
      <c r="S33" s="91"/>
    </row>
    <row r="34" spans="1:19" x14ac:dyDescent="0.25">
      <c r="A34" s="242" t="str">
        <f>aux!E3</f>
        <v>JoseMari</v>
      </c>
      <c r="B34" s="159">
        <f>SUM(B35:B38)</f>
        <v>0</v>
      </c>
      <c r="C34" s="62"/>
      <c r="D34" s="66"/>
      <c r="E34" s="83"/>
      <c r="F34" s="64"/>
      <c r="G34" s="64"/>
      <c r="H34" s="64"/>
      <c r="I34" s="62"/>
      <c r="J34" s="129"/>
      <c r="L34" s="255" t="str">
        <f>auxalimen!E6</f>
        <v>Tortillas</v>
      </c>
      <c r="M34" s="72">
        <f t="shared" si="4"/>
        <v>0</v>
      </c>
      <c r="N34" s="62"/>
      <c r="O34" s="66"/>
      <c r="P34" s="68"/>
      <c r="Q34" s="64"/>
      <c r="R34" s="132"/>
      <c r="S34" s="155"/>
    </row>
    <row r="35" spans="1:19" x14ac:dyDescent="0.25">
      <c r="A35" s="239" t="str">
        <f>aux!L3</f>
        <v>Complementos</v>
      </c>
      <c r="B35" s="160">
        <f>SUMIFS($E:$E,$H:$H,A35,$G:$G,$A$34)</f>
        <v>0</v>
      </c>
      <c r="C35" s="62"/>
      <c r="D35" s="66"/>
      <c r="E35" s="83"/>
      <c r="F35" s="64"/>
      <c r="G35" s="64"/>
      <c r="H35" s="167"/>
      <c r="I35" s="62"/>
      <c r="J35" s="129"/>
      <c r="L35" s="255" t="str">
        <f>auxalimen!E7</f>
        <v>Otro</v>
      </c>
      <c r="M35" s="72">
        <f t="shared" si="4"/>
        <v>0</v>
      </c>
      <c r="N35" s="62"/>
      <c r="O35" s="66"/>
      <c r="P35" s="68"/>
      <c r="Q35" s="64"/>
      <c r="R35" s="132"/>
      <c r="S35" s="91"/>
    </row>
    <row r="36" spans="1:19" x14ac:dyDescent="0.25">
      <c r="A36" s="239" t="str">
        <f>aux!L4</f>
        <v>Gasolina</v>
      </c>
      <c r="B36" s="160">
        <f>SUMIFS($E:$E,$H:$H,A36,$G:$G,$A$34)</f>
        <v>0</v>
      </c>
      <c r="C36" s="62"/>
      <c r="D36" s="66"/>
      <c r="E36" s="83"/>
      <c r="F36" s="64"/>
      <c r="G36" s="64"/>
      <c r="H36" s="64"/>
      <c r="I36" s="62"/>
      <c r="J36" s="129"/>
      <c r="L36" s="247" t="str">
        <f>auxalimen!F1</f>
        <v>Charcutería</v>
      </c>
      <c r="M36" s="78">
        <f>SUM(M38:M41)</f>
        <v>0</v>
      </c>
      <c r="N36" s="62"/>
      <c r="O36" s="66"/>
      <c r="P36" s="68"/>
      <c r="Q36" s="64"/>
      <c r="R36" s="132"/>
      <c r="S36" s="91"/>
    </row>
    <row r="37" spans="1:19" x14ac:dyDescent="0.25">
      <c r="A37" s="239" t="str">
        <f>aux!L5</f>
        <v>Imp. Multas y seguro</v>
      </c>
      <c r="B37" s="160">
        <f>SUMIFS($E:$E,$H:$H,A37,$G:$G,$A$34)</f>
        <v>0</v>
      </c>
      <c r="C37" s="62"/>
      <c r="D37" s="66"/>
      <c r="E37" s="83"/>
      <c r="F37" s="64"/>
      <c r="G37" s="64"/>
      <c r="H37" s="64"/>
      <c r="I37" s="62"/>
      <c r="J37" s="129"/>
      <c r="L37" s="51" t="str">
        <f>auxalimen!F2</f>
        <v>Chorizo</v>
      </c>
      <c r="M37" s="57">
        <f>SUMIFS($P:$P,$R:$R,L37,$Q:$Q,$L$36)</f>
        <v>0</v>
      </c>
      <c r="N37" s="62"/>
      <c r="O37" s="66"/>
      <c r="P37" s="68"/>
      <c r="Q37" s="64"/>
      <c r="R37" s="132"/>
      <c r="S37" s="91"/>
    </row>
    <row r="38" spans="1:19" x14ac:dyDescent="0.25">
      <c r="A38" s="239" t="str">
        <f>aux!L6</f>
        <v>Taller</v>
      </c>
      <c r="B38" s="160">
        <f>SUMIFS($E:$E,$H:$H,A38,$G:$G,$A$34)</f>
        <v>0</v>
      </c>
      <c r="C38" s="62"/>
      <c r="D38" s="66"/>
      <c r="E38" s="83"/>
      <c r="F38" s="64"/>
      <c r="G38" s="64"/>
      <c r="H38" s="64"/>
      <c r="I38" s="62"/>
      <c r="J38" s="129"/>
      <c r="L38" s="51" t="str">
        <f>auxalimen!F3</f>
        <v>Jamón serrano</v>
      </c>
      <c r="M38" s="57">
        <f>SUMIFS($P:$P,$R:$R,L38,$Q:$Q,$L$36)</f>
        <v>0</v>
      </c>
      <c r="N38" s="62"/>
      <c r="O38" s="66"/>
      <c r="P38" s="68"/>
      <c r="Q38" s="64"/>
      <c r="R38" s="132"/>
      <c r="S38" s="91"/>
    </row>
    <row r="39" spans="1:19" x14ac:dyDescent="0.25">
      <c r="A39" s="242" t="str">
        <f>aux!E4</f>
        <v>MariCarmen</v>
      </c>
      <c r="B39" s="159">
        <f>SUM(B40:B43)</f>
        <v>0</v>
      </c>
      <c r="C39" s="62"/>
      <c r="D39" s="66"/>
      <c r="E39" s="83"/>
      <c r="F39" s="64"/>
      <c r="G39" s="64"/>
      <c r="H39" s="167"/>
      <c r="I39" s="62"/>
      <c r="J39" s="155"/>
      <c r="L39" s="51" t="str">
        <f>auxalimen!F4</f>
        <v>Jamón york</v>
      </c>
      <c r="M39" s="57">
        <f>SUMIFS($P:$P,$R:$R,L39,$Q:$Q,$L$36)</f>
        <v>0</v>
      </c>
      <c r="N39" s="62"/>
      <c r="O39" s="66"/>
      <c r="P39" s="68"/>
      <c r="Q39" s="64"/>
      <c r="R39" s="132"/>
      <c r="S39" s="155"/>
    </row>
    <row r="40" spans="1:19" x14ac:dyDescent="0.25">
      <c r="A40" s="239" t="str">
        <f>aux!M3</f>
        <v>Complementos</v>
      </c>
      <c r="B40" s="160">
        <f>SUMIFS($E:$E,$H:$H,A40,$G:$G,$A$39)</f>
        <v>0</v>
      </c>
      <c r="C40" s="62"/>
      <c r="D40" s="66"/>
      <c r="E40" s="83"/>
      <c r="F40" s="64"/>
      <c r="G40" s="64"/>
      <c r="H40" s="64"/>
      <c r="I40" s="62"/>
      <c r="J40" s="129"/>
      <c r="L40" s="51" t="str">
        <f>auxalimen!F5</f>
        <v>Sanchichón</v>
      </c>
      <c r="M40" s="57">
        <f>SUMIFS($P:$P,$R:$R,L40,$Q:$Q,$L$36)</f>
        <v>0</v>
      </c>
      <c r="N40" s="62"/>
      <c r="O40" s="66"/>
      <c r="P40" s="136"/>
      <c r="Q40" s="64"/>
      <c r="R40" s="132"/>
      <c r="S40" s="91"/>
    </row>
    <row r="41" spans="1:19" x14ac:dyDescent="0.25">
      <c r="A41" s="239" t="str">
        <f>aux!M4</f>
        <v>Gasolina</v>
      </c>
      <c r="B41" s="160">
        <f>SUMIFS($E:$E,$H:$H,A41,$G:$G,$A$39)</f>
        <v>0</v>
      </c>
      <c r="C41" s="62"/>
      <c r="D41" s="66"/>
      <c r="E41" s="169"/>
      <c r="F41" s="64"/>
      <c r="G41" s="64"/>
      <c r="H41" s="64"/>
      <c r="I41" s="62"/>
      <c r="J41" s="129"/>
      <c r="L41" s="51" t="str">
        <f>auxalimen!F6</f>
        <v>Otro</v>
      </c>
      <c r="M41" s="57">
        <f>SUMIFS($P:$P,$R:$R,L41,$Q:$Q,$L$36)</f>
        <v>0</v>
      </c>
      <c r="N41" s="62"/>
      <c r="O41" s="66"/>
      <c r="P41" s="68"/>
      <c r="Q41" s="64"/>
      <c r="R41" s="132"/>
      <c r="S41" s="91"/>
    </row>
    <row r="42" spans="1:19" x14ac:dyDescent="0.25">
      <c r="A42" s="239" t="str">
        <f>aux!M5</f>
        <v>Imp. Multas y seguro</v>
      </c>
      <c r="B42" s="160">
        <f>SUMIFS($E:$E,$H:$H,A42,$G:$G,$A$39)</f>
        <v>0</v>
      </c>
      <c r="C42" s="62"/>
      <c r="D42" s="66"/>
      <c r="E42" s="169"/>
      <c r="F42" s="64"/>
      <c r="G42" s="64"/>
      <c r="H42" s="64"/>
      <c r="I42" s="62"/>
      <c r="J42" s="129"/>
      <c r="L42" s="52" t="str">
        <f>auxalimen!G1</f>
        <v>Conservas</v>
      </c>
      <c r="M42" s="79">
        <f>SUM(M43:M48)</f>
        <v>0</v>
      </c>
      <c r="N42" s="62"/>
      <c r="O42" s="66"/>
      <c r="P42" s="68"/>
      <c r="Q42" s="64"/>
      <c r="R42" s="132"/>
      <c r="S42" s="129"/>
    </row>
    <row r="43" spans="1:19" x14ac:dyDescent="0.25">
      <c r="A43" s="239" t="str">
        <f>aux!M6</f>
        <v>Taller</v>
      </c>
      <c r="B43" s="160">
        <f>SUMIFS($E:$E,$H:$H,A43,$G:$G,$A$39)</f>
        <v>0</v>
      </c>
      <c r="C43" s="62"/>
      <c r="D43" s="66"/>
      <c r="E43" s="169"/>
      <c r="F43" s="64"/>
      <c r="G43" s="64"/>
      <c r="H43" s="64"/>
      <c r="I43" s="62"/>
      <c r="J43" s="129"/>
      <c r="L43" s="53" t="str">
        <f>auxalimen!G2</f>
        <v>Atún</v>
      </c>
      <c r="M43" s="58">
        <f t="shared" ref="M43:M48" si="5">SUMIFS($P:$P,$R:$R,L43,$Q:$Q,$L$42)</f>
        <v>0</v>
      </c>
      <c r="N43" s="62"/>
      <c r="O43" s="66"/>
      <c r="P43" s="68"/>
      <c r="Q43" s="64"/>
      <c r="R43" s="132"/>
      <c r="S43" s="91"/>
    </row>
    <row r="44" spans="1:19" x14ac:dyDescent="0.25">
      <c r="A44" s="242" t="str">
        <f>aux!E5</f>
        <v>OtrosTrans</v>
      </c>
      <c r="B44" s="159">
        <f>SUM(B45:B48)</f>
        <v>0</v>
      </c>
      <c r="C44" s="62"/>
      <c r="D44" s="66"/>
      <c r="E44" s="169"/>
      <c r="F44" s="64"/>
      <c r="G44" s="64"/>
      <c r="H44" s="64"/>
      <c r="I44" s="62"/>
      <c r="J44" s="129"/>
      <c r="L44" s="53" t="str">
        <f>auxalimen!G3</f>
        <v>Champiñones</v>
      </c>
      <c r="M44" s="58">
        <f t="shared" si="5"/>
        <v>0</v>
      </c>
      <c r="N44" s="62"/>
      <c r="O44" s="66"/>
      <c r="P44" s="68"/>
      <c r="Q44" s="64"/>
      <c r="R44" s="132"/>
      <c r="S44" s="91"/>
    </row>
    <row r="45" spans="1:19" x14ac:dyDescent="0.25">
      <c r="A45" s="239" t="str">
        <f>aux!N3</f>
        <v>Autobús / Metro</v>
      </c>
      <c r="B45" s="160">
        <f>SUMIFS($E:$E,$H:$H,A45,$G:$G,$A$44)</f>
        <v>0</v>
      </c>
      <c r="C45" s="62"/>
      <c r="D45" s="66"/>
      <c r="E45" s="83"/>
      <c r="F45" s="64"/>
      <c r="G45" s="64"/>
      <c r="H45" s="64"/>
      <c r="I45" s="62"/>
      <c r="J45" s="129"/>
      <c r="L45" s="53" t="str">
        <f>auxalimen!G4</f>
        <v>Congelados</v>
      </c>
      <c r="M45" s="58">
        <f t="shared" si="5"/>
        <v>0</v>
      </c>
      <c r="N45" s="62"/>
      <c r="O45" s="66"/>
      <c r="P45" s="68"/>
      <c r="Q45" s="64"/>
      <c r="R45" s="132"/>
      <c r="S45" s="91"/>
    </row>
    <row r="46" spans="1:19" x14ac:dyDescent="0.25">
      <c r="A46" s="239" t="str">
        <f>aux!N4</f>
        <v>Cercanías</v>
      </c>
      <c r="B46" s="160">
        <f>SUMIFS($E:$E,$H:$H,A46,$G:$G,$A$44)</f>
        <v>0</v>
      </c>
      <c r="C46" s="62"/>
      <c r="D46" s="66"/>
      <c r="E46" s="83"/>
      <c r="F46" s="64"/>
      <c r="G46" s="64"/>
      <c r="H46" s="64"/>
      <c r="I46" s="62"/>
      <c r="J46" s="129"/>
      <c r="L46" s="53" t="str">
        <f>auxalimen!G5</f>
        <v>Del mar</v>
      </c>
      <c r="M46" s="58">
        <f t="shared" si="5"/>
        <v>0</v>
      </c>
      <c r="N46" s="62"/>
      <c r="O46" s="66"/>
      <c r="P46" s="68"/>
      <c r="Q46" s="64"/>
      <c r="R46" s="132"/>
      <c r="S46" s="91"/>
    </row>
    <row r="47" spans="1:19" x14ac:dyDescent="0.25">
      <c r="A47" s="239" t="str">
        <f>aux!N5</f>
        <v>Parking</v>
      </c>
      <c r="B47" s="160">
        <f>SUMIFS($E:$E,$H:$H,A47,$G:$G,$A$44)</f>
        <v>0</v>
      </c>
      <c r="C47" s="62"/>
      <c r="D47" s="66"/>
      <c r="E47" s="83"/>
      <c r="F47" s="64"/>
      <c r="G47" s="64"/>
      <c r="H47" s="64"/>
      <c r="I47" s="62"/>
      <c r="J47" s="129"/>
      <c r="L47" s="53" t="str">
        <f>auxalimen!G6</f>
        <v>Sopas y caldos</v>
      </c>
      <c r="M47" s="58">
        <f t="shared" si="5"/>
        <v>0</v>
      </c>
      <c r="N47" s="62"/>
      <c r="O47" s="66"/>
      <c r="P47" s="68"/>
      <c r="Q47" s="64"/>
      <c r="R47" s="132"/>
      <c r="S47" s="91"/>
    </row>
    <row r="48" spans="1:19" x14ac:dyDescent="0.25">
      <c r="A48" s="239" t="str">
        <f>aux!N6</f>
        <v>Vespa gasolina</v>
      </c>
      <c r="B48" s="160">
        <f>SUMIFS($E:$E,$H:$H,A48,$G:$G,$A$44)</f>
        <v>0</v>
      </c>
      <c r="C48" s="62"/>
      <c r="D48" s="66"/>
      <c r="E48" s="83"/>
      <c r="F48" s="64"/>
      <c r="G48" s="64"/>
      <c r="H48" s="64"/>
      <c r="I48" s="62"/>
      <c r="J48" s="129"/>
      <c r="L48" s="53" t="str">
        <f>auxalimen!G7</f>
        <v>Otros</v>
      </c>
      <c r="M48" s="58">
        <f t="shared" si="5"/>
        <v>0</v>
      </c>
      <c r="N48" s="62"/>
      <c r="O48" s="66"/>
      <c r="P48" s="68"/>
      <c r="Q48" s="64"/>
      <c r="R48" s="132"/>
      <c r="S48" s="91"/>
    </row>
    <row r="49" spans="1:19" x14ac:dyDescent="0.25">
      <c r="A49" s="239" t="str">
        <f>aux!N7</f>
        <v>Vespa taller</v>
      </c>
      <c r="B49" s="160">
        <f>SUMIFS($E:$E,$H:$H,A49,$G:$G,$A$44)</f>
        <v>0</v>
      </c>
      <c r="C49" s="62"/>
      <c r="D49" s="66"/>
      <c r="E49" s="83"/>
      <c r="F49" s="64"/>
      <c r="G49" s="64"/>
      <c r="H49" s="64"/>
      <c r="I49" s="62"/>
      <c r="J49" s="129"/>
      <c r="L49" s="52" t="str">
        <f>auxalimen!H1</f>
        <v>Fastfood</v>
      </c>
      <c r="M49" s="79">
        <f>SUM(M50:M54)</f>
        <v>0</v>
      </c>
      <c r="N49" s="62"/>
      <c r="O49" s="66"/>
      <c r="P49" s="68"/>
      <c r="Q49" s="64"/>
      <c r="R49" s="132"/>
      <c r="S49" s="91"/>
    </row>
    <row r="50" spans="1:19" x14ac:dyDescent="0.25">
      <c r="A50" s="240" t="str">
        <f>aux!A1</f>
        <v>Obligatorios</v>
      </c>
      <c r="B50" s="161">
        <f>SUM(B2,B33)</f>
        <v>0</v>
      </c>
      <c r="C50" s="62"/>
      <c r="D50" s="66"/>
      <c r="E50" s="83"/>
      <c r="F50" s="64"/>
      <c r="G50" s="64"/>
      <c r="H50" s="64"/>
      <c r="I50" s="62"/>
      <c r="J50" s="129"/>
      <c r="L50" s="54" t="str">
        <f>auxalimen!H2</f>
        <v>Chino</v>
      </c>
      <c r="M50" s="59">
        <f>SUMIFS($P:$P,$R:$R,L50,$Q:$Q,$L$49)</f>
        <v>0</v>
      </c>
      <c r="N50" s="62"/>
      <c r="O50" s="66"/>
      <c r="P50" s="68"/>
      <c r="Q50" s="64"/>
      <c r="R50" s="132"/>
      <c r="S50" s="91"/>
    </row>
    <row r="51" spans="1:19" x14ac:dyDescent="0.25">
      <c r="A51" s="241" t="str">
        <f>aux!A4</f>
        <v>Ocio</v>
      </c>
      <c r="B51" s="158">
        <f>SUM(B52,B58,B64,B76)</f>
        <v>0</v>
      </c>
      <c r="C51" s="62"/>
      <c r="D51" s="66"/>
      <c r="E51" s="83"/>
      <c r="F51" s="64"/>
      <c r="G51" s="64"/>
      <c r="H51" s="64"/>
      <c r="I51" s="62"/>
      <c r="J51" s="129"/>
      <c r="L51" s="54" t="str">
        <f>auxalimen!H3</f>
        <v>Hamburguesa</v>
      </c>
      <c r="M51" s="59">
        <f>SUMIFS($P:$P,$R:$R,L51,$Q:$Q,$L$49)</f>
        <v>0</v>
      </c>
      <c r="N51" s="62"/>
      <c r="O51" s="66"/>
      <c r="P51" s="68"/>
      <c r="Q51" s="64"/>
      <c r="R51" s="132"/>
      <c r="S51" s="91"/>
    </row>
    <row r="52" spans="1:19" x14ac:dyDescent="0.25">
      <c r="A52" s="242" t="str">
        <f>aux!P2</f>
        <v>Bebida</v>
      </c>
      <c r="B52" s="159">
        <f>SUM(B53:B57)</f>
        <v>0</v>
      </c>
      <c r="C52" s="62"/>
      <c r="D52" s="66"/>
      <c r="E52" s="83"/>
      <c r="F52" s="64"/>
      <c r="G52" s="64"/>
      <c r="H52" s="64"/>
      <c r="I52" s="62"/>
      <c r="J52" s="129"/>
      <c r="L52" s="54" t="str">
        <f>auxalimen!H4</f>
        <v>Kebab</v>
      </c>
      <c r="M52" s="59">
        <f>SUMIFS($P:$P,$R:$R,L52,$Q:$Q,$L$49)</f>
        <v>0</v>
      </c>
      <c r="N52" s="62"/>
      <c r="O52" s="66"/>
      <c r="P52" s="68"/>
      <c r="Q52" s="64"/>
      <c r="R52" s="132"/>
      <c r="S52" s="91"/>
    </row>
    <row r="53" spans="1:19" x14ac:dyDescent="0.25">
      <c r="A53" s="243" t="str">
        <f>aux!P3</f>
        <v>Alcalá</v>
      </c>
      <c r="B53" s="162">
        <f>SUMIFS($E:$E,$H:$H,A53,$G:$G,$A$52)</f>
        <v>0</v>
      </c>
      <c r="C53" s="62"/>
      <c r="D53" s="66"/>
      <c r="E53" s="83"/>
      <c r="F53" s="64"/>
      <c r="G53" s="64"/>
      <c r="H53" s="64"/>
      <c r="I53" s="62"/>
      <c r="J53" s="155"/>
      <c r="L53" s="54" t="str">
        <f>auxalimen!H5</f>
        <v>Pizza</v>
      </c>
      <c r="M53" s="59">
        <f>SUMIFS($P:$P,$R:$R,L53,$Q:$Q,$L$49)</f>
        <v>0</v>
      </c>
      <c r="N53" s="62"/>
      <c r="O53" s="66"/>
      <c r="P53" s="68"/>
      <c r="Q53" s="64"/>
      <c r="R53" s="132"/>
      <c r="S53" s="91"/>
    </row>
    <row r="54" spans="1:19" x14ac:dyDescent="0.25">
      <c r="A54" s="243" t="str">
        <f>aux!P4</f>
        <v>Cerceda</v>
      </c>
      <c r="B54" s="162">
        <f>SUMIFS($E:$E,$H:$H,A54,$G:$G,$A$52)</f>
        <v>0</v>
      </c>
      <c r="C54" s="62"/>
      <c r="D54" s="66"/>
      <c r="E54" s="83"/>
      <c r="F54" s="64"/>
      <c r="G54" s="64"/>
      <c r="H54" s="64"/>
      <c r="I54" s="62"/>
      <c r="J54" s="129"/>
      <c r="L54" s="54" t="str">
        <f>auxalimen!H6</f>
        <v>Otros</v>
      </c>
      <c r="M54" s="59">
        <f>SUMIFS($P:$P,$R:$R,L54,$Q:$Q,$L$49)</f>
        <v>0</v>
      </c>
      <c r="N54" s="62"/>
      <c r="O54" s="66"/>
      <c r="P54" s="68"/>
      <c r="Q54" s="64"/>
      <c r="R54" s="132"/>
      <c r="S54" s="129"/>
    </row>
    <row r="55" spans="1:19" x14ac:dyDescent="0.25">
      <c r="A55" s="243" t="str">
        <f>aux!P5</f>
        <v>Madrid</v>
      </c>
      <c r="B55" s="162">
        <f>SUMIFS($E:$E,$H:$H,A55,$G:$G,$A$52)</f>
        <v>0</v>
      </c>
      <c r="C55" s="62"/>
      <c r="D55" s="66"/>
      <c r="E55" s="83"/>
      <c r="F55" s="64"/>
      <c r="G55" s="64"/>
      <c r="H55" s="64"/>
      <c r="I55" s="62"/>
      <c r="J55" s="91"/>
      <c r="L55" s="52" t="str">
        <f>auxalimen!I1</f>
        <v>Frutas</v>
      </c>
      <c r="M55" s="79">
        <f>SUM(M56:M63)</f>
        <v>0</v>
      </c>
      <c r="N55" s="62"/>
      <c r="O55" s="66"/>
      <c r="P55" s="68"/>
      <c r="Q55" s="64"/>
      <c r="R55" s="132"/>
      <c r="S55" s="91"/>
    </row>
    <row r="56" spans="1:19" x14ac:dyDescent="0.25">
      <c r="A56" s="243" t="str">
        <f>aux!P6</f>
        <v>Pozuelo</v>
      </c>
      <c r="B56" s="162">
        <f>SUMIFS($E:$E,$H:$H,A56,$G:$G,$A$52)</f>
        <v>0</v>
      </c>
      <c r="C56" s="62"/>
      <c r="D56" s="66"/>
      <c r="E56" s="83"/>
      <c r="F56" s="64"/>
      <c r="G56" s="64"/>
      <c r="H56" s="64"/>
      <c r="I56" s="62"/>
      <c r="J56" s="91"/>
      <c r="L56" s="55" t="str">
        <f>auxalimen!I2</f>
        <v>Aguacates</v>
      </c>
      <c r="M56" s="60">
        <f t="shared" ref="M56:M63" si="6">SUMIFS($P:$P,$R:$R,L56,$Q:$Q,$L$55)</f>
        <v>0</v>
      </c>
      <c r="N56" s="62"/>
      <c r="O56" s="66"/>
      <c r="P56" s="68"/>
      <c r="Q56" s="64"/>
      <c r="R56" s="132"/>
      <c r="S56" s="91"/>
    </row>
    <row r="57" spans="1:19" x14ac:dyDescent="0.25">
      <c r="A57" s="243" t="str">
        <f>aux!P7</f>
        <v>Otros</v>
      </c>
      <c r="B57" s="162">
        <f>SUMIFS($E:$E,$H:$H,A57,$G:$G,$A$52)</f>
        <v>0</v>
      </c>
      <c r="C57" s="62"/>
      <c r="D57" s="66"/>
      <c r="E57" s="83"/>
      <c r="F57" s="64"/>
      <c r="G57" s="64"/>
      <c r="H57" s="64"/>
      <c r="I57" s="62"/>
      <c r="J57" s="91"/>
      <c r="L57" s="55" t="str">
        <f>auxalimen!I3</f>
        <v>Fresas</v>
      </c>
      <c r="M57" s="60">
        <f t="shared" si="6"/>
        <v>0</v>
      </c>
      <c r="N57" s="62"/>
      <c r="O57" s="66"/>
      <c r="P57" s="68"/>
      <c r="Q57" s="64"/>
      <c r="R57" s="132"/>
      <c r="S57" s="91"/>
    </row>
    <row r="58" spans="1:19" x14ac:dyDescent="0.25">
      <c r="A58" s="244" t="str">
        <f>aux!Q2</f>
        <v>Comida</v>
      </c>
      <c r="B58" s="159">
        <f>SUM(B59:B63)</f>
        <v>0</v>
      </c>
      <c r="C58" s="62"/>
      <c r="D58" s="66"/>
      <c r="E58" s="83"/>
      <c r="F58" s="64"/>
      <c r="G58" s="64"/>
      <c r="H58" s="64"/>
      <c r="I58" s="62"/>
      <c r="J58" s="129"/>
      <c r="L58" s="55" t="str">
        <f>auxalimen!I4</f>
        <v>Limones</v>
      </c>
      <c r="M58" s="60">
        <f t="shared" si="6"/>
        <v>0</v>
      </c>
      <c r="N58" s="62"/>
      <c r="O58" s="66"/>
      <c r="P58" s="68"/>
      <c r="Q58" s="64"/>
      <c r="R58" s="132"/>
      <c r="S58" s="91"/>
    </row>
    <row r="59" spans="1:19" x14ac:dyDescent="0.25">
      <c r="A59" s="243" t="str">
        <f>aux!Q3</f>
        <v>Alcalá</v>
      </c>
      <c r="B59" s="162">
        <f>SUMIFS($E:$E,$H:$H,A59,$G:$G,$A$58)</f>
        <v>0</v>
      </c>
      <c r="C59" s="62"/>
      <c r="D59" s="66"/>
      <c r="E59" s="83"/>
      <c r="F59" s="64"/>
      <c r="G59" s="64"/>
      <c r="H59" s="64"/>
      <c r="I59" s="62"/>
      <c r="J59" s="91"/>
      <c r="L59" s="55" t="str">
        <f>auxalimen!I5</f>
        <v>Manzanas</v>
      </c>
      <c r="M59" s="60">
        <f t="shared" si="6"/>
        <v>0</v>
      </c>
      <c r="N59" s="62"/>
      <c r="O59" s="66"/>
      <c r="P59" s="68"/>
      <c r="Q59" s="64"/>
      <c r="R59" s="132"/>
      <c r="S59" s="91"/>
    </row>
    <row r="60" spans="1:19" x14ac:dyDescent="0.25">
      <c r="A60" s="243" t="str">
        <f>aux!Q4</f>
        <v>Cerceda</v>
      </c>
      <c r="B60" s="162">
        <f>SUMIFS($E:$E,$H:$H,A60,$G:$G,$A$58)</f>
        <v>0</v>
      </c>
      <c r="C60" s="62"/>
      <c r="D60" s="66"/>
      <c r="E60" s="83"/>
      <c r="F60" s="64"/>
      <c r="G60" s="64"/>
      <c r="H60" s="64"/>
      <c r="I60" s="62"/>
      <c r="J60" s="129"/>
      <c r="L60" s="55" t="str">
        <f>auxalimen!I6</f>
        <v>Naranjas</v>
      </c>
      <c r="M60" s="60">
        <f t="shared" si="6"/>
        <v>0</v>
      </c>
      <c r="N60" s="62"/>
      <c r="O60" s="66"/>
      <c r="P60" s="68"/>
      <c r="Q60" s="64"/>
      <c r="R60" s="132"/>
      <c r="S60" s="91"/>
    </row>
    <row r="61" spans="1:19" x14ac:dyDescent="0.25">
      <c r="A61" s="243" t="str">
        <f>aux!Q5</f>
        <v>Madrid</v>
      </c>
      <c r="B61" s="162">
        <f>SUMIFS($E:$E,$H:$H,A61,$G:$G,$A$58)</f>
        <v>0</v>
      </c>
      <c r="C61" s="62"/>
      <c r="D61" s="66"/>
      <c r="E61" s="83"/>
      <c r="F61" s="64"/>
      <c r="G61" s="64"/>
      <c r="H61" s="64"/>
      <c r="I61" s="62"/>
      <c r="J61" s="129"/>
      <c r="L61" s="55" t="str">
        <f>auxalimen!I7</f>
        <v>Peras</v>
      </c>
      <c r="M61" s="60">
        <f t="shared" si="6"/>
        <v>0</v>
      </c>
      <c r="N61" s="62"/>
      <c r="O61" s="66"/>
      <c r="P61" s="68"/>
      <c r="Q61" s="64"/>
      <c r="R61" s="132"/>
      <c r="S61" s="91"/>
    </row>
    <row r="62" spans="1:19" x14ac:dyDescent="0.25">
      <c r="A62" s="243" t="str">
        <f>aux!Q6</f>
        <v>Pozuelo</v>
      </c>
      <c r="B62" s="162">
        <f>SUMIFS($E:$E,$H:$H,A62,$G:$G,$A$58)</f>
        <v>0</v>
      </c>
      <c r="C62" s="62"/>
      <c r="D62" s="66"/>
      <c r="E62" s="83"/>
      <c r="F62" s="64"/>
      <c r="G62" s="64"/>
      <c r="H62" s="64"/>
      <c r="I62" s="62"/>
      <c r="J62" s="155"/>
      <c r="L62" s="55" t="str">
        <f>auxalimen!I8</f>
        <v>Plátanos</v>
      </c>
      <c r="M62" s="60">
        <f t="shared" si="6"/>
        <v>0</v>
      </c>
      <c r="N62" s="62"/>
      <c r="O62" s="66"/>
      <c r="P62" s="68"/>
      <c r="Q62" s="64"/>
      <c r="R62" s="132"/>
      <c r="S62" s="91"/>
    </row>
    <row r="63" spans="1:19" x14ac:dyDescent="0.25">
      <c r="A63" s="243" t="str">
        <f>aux!Q7</f>
        <v>Otros</v>
      </c>
      <c r="B63" s="162">
        <f>SUMIFS($E:$E,$H:$H,A63,$G:$G,$A$58)</f>
        <v>0</v>
      </c>
      <c r="C63" s="62"/>
      <c r="D63" s="66"/>
      <c r="E63" s="83"/>
      <c r="F63" s="64"/>
      <c r="G63" s="64"/>
      <c r="H63" s="64"/>
      <c r="I63" s="62"/>
      <c r="J63" s="129"/>
      <c r="L63" s="55" t="str">
        <f>auxalimen!I9</f>
        <v>Otras</v>
      </c>
      <c r="M63" s="60">
        <f t="shared" si="6"/>
        <v>0</v>
      </c>
      <c r="N63" s="62"/>
      <c r="O63" s="66"/>
      <c r="P63" s="68"/>
      <c r="Q63" s="64"/>
      <c r="R63" s="132"/>
      <c r="S63" s="91"/>
    </row>
    <row r="64" spans="1:19" x14ac:dyDescent="0.25">
      <c r="A64" s="242" t="str">
        <f>aux!R2</f>
        <v>Compras</v>
      </c>
      <c r="B64" s="159">
        <f>SUM(B65:B74)</f>
        <v>0</v>
      </c>
      <c r="C64" s="62"/>
      <c r="D64" s="66"/>
      <c r="E64" s="83"/>
      <c r="F64" s="64"/>
      <c r="G64" s="64"/>
      <c r="H64" s="64"/>
      <c r="I64" s="62"/>
      <c r="J64" s="129"/>
      <c r="L64" s="247" t="str">
        <f>auxalimen!J1</f>
        <v>Lácteos</v>
      </c>
      <c r="M64" s="78">
        <f>SUM(M65:M69)</f>
        <v>0</v>
      </c>
      <c r="N64" s="62"/>
      <c r="O64" s="66"/>
      <c r="P64" s="68"/>
      <c r="Q64" s="64"/>
      <c r="R64" s="132"/>
      <c r="S64" s="91"/>
    </row>
    <row r="65" spans="1:19" x14ac:dyDescent="0.25">
      <c r="A65" s="243" t="str">
        <f>aux!R3</f>
        <v>Calzado</v>
      </c>
      <c r="B65" s="162">
        <f t="shared" ref="B65:B75" si="7">SUMIFS($E:$E,$H:$H,A65,$G:$G,$A$64)</f>
        <v>0</v>
      </c>
      <c r="C65" s="62"/>
      <c r="D65" s="66"/>
      <c r="E65" s="83"/>
      <c r="F65" s="64"/>
      <c r="G65" s="64"/>
      <c r="H65" s="64"/>
      <c r="I65" s="62"/>
      <c r="J65" s="129"/>
      <c r="L65" s="56" t="str">
        <f>auxalimen!J2</f>
        <v>Huevos</v>
      </c>
      <c r="M65" s="61">
        <f>SUMIFS($P:$P,$R:$R,L65,$Q:$Q,$L$64)</f>
        <v>0</v>
      </c>
      <c r="N65" s="62"/>
      <c r="O65" s="66"/>
      <c r="P65" s="68"/>
      <c r="Q65" s="64"/>
      <c r="R65" s="132"/>
      <c r="S65" s="91"/>
    </row>
    <row r="66" spans="1:19" x14ac:dyDescent="0.25">
      <c r="A66" s="243" t="str">
        <f>aux!R4</f>
        <v>Correos</v>
      </c>
      <c r="B66" s="162">
        <f t="shared" si="7"/>
        <v>0</v>
      </c>
      <c r="C66" s="62"/>
      <c r="D66" s="66"/>
      <c r="E66" s="83"/>
      <c r="F66" s="64"/>
      <c r="G66" s="64"/>
      <c r="H66" s="64"/>
      <c r="I66" s="62"/>
      <c r="J66" s="129"/>
      <c r="L66" s="56" t="str">
        <f>auxalimen!J3</f>
        <v>Leche de avena</v>
      </c>
      <c r="M66" s="61">
        <f>SUMIFS($P:$P,$R:$R,L66,$Q:$Q,$L$64)</f>
        <v>0</v>
      </c>
      <c r="N66" s="62"/>
      <c r="O66" s="66"/>
      <c r="P66" s="68"/>
      <c r="Q66" s="64"/>
      <c r="R66" s="132"/>
      <c r="S66" s="91"/>
    </row>
    <row r="67" spans="1:19" x14ac:dyDescent="0.25">
      <c r="A67" s="243" t="str">
        <f>aux!R5</f>
        <v>Deporte</v>
      </c>
      <c r="B67" s="162">
        <f t="shared" si="7"/>
        <v>0</v>
      </c>
      <c r="C67" s="62"/>
      <c r="D67" s="66"/>
      <c r="E67" s="83"/>
      <c r="F67" s="64"/>
      <c r="G67" s="64"/>
      <c r="H67" s="64"/>
      <c r="I67" s="62"/>
      <c r="J67" s="155"/>
      <c r="L67" s="56" t="str">
        <f>auxalimen!J4</f>
        <v>Mantequilla</v>
      </c>
      <c r="M67" s="61">
        <f>SUMIFS($P:$P,$R:$R,L67,$Q:$Q,$L$64)</f>
        <v>0</v>
      </c>
      <c r="N67" s="62"/>
      <c r="O67" s="66"/>
      <c r="P67" s="68"/>
      <c r="Q67" s="64"/>
      <c r="R67" s="132"/>
      <c r="S67" s="91"/>
    </row>
    <row r="68" spans="1:19" x14ac:dyDescent="0.25">
      <c r="A68" s="243" t="str">
        <f>aux!R6</f>
        <v>Entretenimiento</v>
      </c>
      <c r="B68" s="162">
        <f t="shared" si="7"/>
        <v>0</v>
      </c>
      <c r="C68" s="62"/>
      <c r="D68" s="66"/>
      <c r="E68" s="83"/>
      <c r="F68" s="64"/>
      <c r="G68" s="64"/>
      <c r="H68" s="64"/>
      <c r="I68" s="62"/>
      <c r="J68" s="91"/>
      <c r="L68" s="56" t="str">
        <f>auxalimen!J5</f>
        <v>Quesos</v>
      </c>
      <c r="M68" s="61">
        <f>SUMIFS($P:$P,$R:$R,L68,$Q:$Q,$L$64)</f>
        <v>0</v>
      </c>
      <c r="N68" s="62"/>
      <c r="O68" s="66"/>
      <c r="P68" s="68"/>
      <c r="Q68" s="64"/>
      <c r="R68" s="132"/>
      <c r="S68" s="91"/>
    </row>
    <row r="69" spans="1:19" x14ac:dyDescent="0.25">
      <c r="A69" s="243" t="str">
        <f>aux!R7</f>
        <v>Formación</v>
      </c>
      <c r="B69" s="162">
        <f t="shared" si="7"/>
        <v>0</v>
      </c>
      <c r="C69" s="62"/>
      <c r="D69" s="66"/>
      <c r="E69" s="83"/>
      <c r="F69" s="64"/>
      <c r="G69" s="64"/>
      <c r="H69" s="64"/>
      <c r="I69" s="62"/>
      <c r="J69" s="91"/>
      <c r="L69" s="56" t="str">
        <f>auxalimen!J6</f>
        <v>Otros</v>
      </c>
      <c r="M69" s="61">
        <f>SUMIFS($P:$P,$R:$R,L69,$Q:$Q,$L$64)</f>
        <v>0</v>
      </c>
      <c r="N69" s="62"/>
      <c r="O69" s="66"/>
      <c r="P69" s="68"/>
      <c r="Q69" s="64"/>
      <c r="R69" s="132"/>
      <c r="S69" s="91"/>
    </row>
    <row r="70" spans="1:19" x14ac:dyDescent="0.25">
      <c r="A70" s="243" t="str">
        <f>aux!R8</f>
        <v>Hobbies</v>
      </c>
      <c r="B70" s="162">
        <f t="shared" si="7"/>
        <v>0</v>
      </c>
      <c r="C70" s="62"/>
      <c r="D70" s="66"/>
      <c r="E70" s="83"/>
      <c r="F70" s="64"/>
      <c r="G70" s="64"/>
      <c r="H70" s="64"/>
      <c r="I70" s="62"/>
      <c r="J70" s="155"/>
      <c r="L70" s="247" t="str">
        <f>auxalimen!K1</f>
        <v>Pasta</v>
      </c>
      <c r="M70" s="78">
        <f>SUM(M71:M75)</f>
        <v>0</v>
      </c>
      <c r="N70" s="62"/>
      <c r="O70" s="66"/>
      <c r="P70" s="68"/>
      <c r="Q70" s="64"/>
      <c r="R70" s="132"/>
      <c r="S70" s="91"/>
    </row>
    <row r="71" spans="1:19" x14ac:dyDescent="0.25">
      <c r="A71" s="243" t="str">
        <f>aux!R9</f>
        <v>Loterías</v>
      </c>
      <c r="B71" s="162">
        <f t="shared" si="7"/>
        <v>0</v>
      </c>
      <c r="C71" s="62"/>
      <c r="D71" s="66"/>
      <c r="E71" s="83"/>
      <c r="F71" s="64"/>
      <c r="G71" s="64"/>
      <c r="H71" s="64"/>
      <c r="I71" s="62"/>
      <c r="J71" s="155"/>
      <c r="L71" s="256" t="str">
        <f>auxalimen!K2</f>
        <v>Espirales</v>
      </c>
      <c r="M71" s="73">
        <f>SUMIFS($P:$P,$R:$R,L71,$Q:$Q,$L$70)</f>
        <v>0</v>
      </c>
      <c r="N71" s="62"/>
      <c r="O71" s="66"/>
      <c r="P71" s="68"/>
      <c r="Q71" s="64"/>
      <c r="R71" s="132"/>
      <c r="S71" s="91"/>
    </row>
    <row r="72" spans="1:19" x14ac:dyDescent="0.25">
      <c r="A72" s="243" t="str">
        <f>aux!R10</f>
        <v>Regalos</v>
      </c>
      <c r="B72" s="162">
        <f t="shared" si="7"/>
        <v>0</v>
      </c>
      <c r="C72" s="62"/>
      <c r="D72" s="66"/>
      <c r="E72" s="83"/>
      <c r="F72" s="64"/>
      <c r="G72" s="64"/>
      <c r="H72" s="64"/>
      <c r="I72" s="62"/>
      <c r="J72" s="155"/>
      <c r="L72" s="256" t="str">
        <f>auxalimen!K3</f>
        <v>Macarrones</v>
      </c>
      <c r="M72" s="73">
        <f>SUMIFS($P:$P,$R:$R,L72,$Q:$Q,$L$70)</f>
        <v>0</v>
      </c>
      <c r="N72" s="62"/>
      <c r="O72" s="66"/>
      <c r="P72" s="68"/>
      <c r="Q72" s="64"/>
      <c r="R72" s="132"/>
      <c r="S72" s="91"/>
    </row>
    <row r="73" spans="1:19" x14ac:dyDescent="0.25">
      <c r="A73" s="243" t="str">
        <f>aux!R11</f>
        <v>Ropa</v>
      </c>
      <c r="B73" s="162">
        <f t="shared" si="7"/>
        <v>0</v>
      </c>
      <c r="C73" s="62"/>
      <c r="D73" s="66"/>
      <c r="E73" s="83"/>
      <c r="F73" s="64"/>
      <c r="G73" s="64"/>
      <c r="H73" s="64"/>
      <c r="I73" s="62"/>
      <c r="J73" s="155"/>
      <c r="L73" s="256" t="str">
        <f>auxalimen!K4</f>
        <v>Nidos</v>
      </c>
      <c r="M73" s="73">
        <f>SUMIFS($P:$P,$R:$R,L73,$Q:$Q,$L$70)</f>
        <v>0</v>
      </c>
      <c r="N73" s="62"/>
      <c r="O73" s="66"/>
      <c r="P73" s="68"/>
      <c r="Q73" s="64"/>
      <c r="R73" s="132"/>
      <c r="S73" s="91"/>
    </row>
    <row r="74" spans="1:19" x14ac:dyDescent="0.25">
      <c r="A74" s="243" t="str">
        <f>aux!R12</f>
        <v>Tecnología</v>
      </c>
      <c r="B74" s="162">
        <f t="shared" si="7"/>
        <v>0</v>
      </c>
      <c r="C74" s="62"/>
      <c r="D74" s="66"/>
      <c r="E74" s="83"/>
      <c r="F74" s="64"/>
      <c r="G74" s="64"/>
      <c r="H74" s="64"/>
      <c r="I74" s="62"/>
      <c r="J74" s="155"/>
      <c r="L74" s="256" t="str">
        <f>auxalimen!K5</f>
        <v>Tallarines</v>
      </c>
      <c r="M74" s="73">
        <f>SUMIFS($P:$P,$R:$R,L74,$Q:$Q,$L$70)</f>
        <v>0</v>
      </c>
      <c r="N74" s="62"/>
      <c r="O74" s="66"/>
      <c r="P74" s="68"/>
      <c r="Q74" s="64"/>
      <c r="R74" s="132"/>
      <c r="S74" s="91"/>
    </row>
    <row r="75" spans="1:19" x14ac:dyDescent="0.25">
      <c r="A75" s="243" t="str">
        <f>aux!R13</f>
        <v>Otros</v>
      </c>
      <c r="B75" s="162">
        <f t="shared" si="7"/>
        <v>0</v>
      </c>
      <c r="C75" s="62"/>
      <c r="D75" s="66"/>
      <c r="E75" s="83"/>
      <c r="F75" s="64"/>
      <c r="G75" s="64"/>
      <c r="H75" s="64"/>
      <c r="I75" s="62"/>
      <c r="J75" s="155"/>
      <c r="L75" s="256" t="str">
        <f>auxalimen!K6</f>
        <v>Otros</v>
      </c>
      <c r="M75" s="73">
        <f>SUMIFS($P:$P,$R:$R,L75,$Q:$Q,$L$70)</f>
        <v>0</v>
      </c>
      <c r="N75" s="62"/>
      <c r="O75" s="66"/>
      <c r="P75" s="68"/>
      <c r="Q75" s="64"/>
      <c r="R75" s="132"/>
      <c r="S75" s="91"/>
    </row>
    <row r="76" spans="1:19" x14ac:dyDescent="0.25">
      <c r="A76" s="242" t="str">
        <f>aux!S2</f>
        <v>Viajes</v>
      </c>
      <c r="B76" s="159">
        <f>SUM(B77:B90)</f>
        <v>0</v>
      </c>
      <c r="C76" s="62"/>
      <c r="D76" s="66"/>
      <c r="E76" s="83"/>
      <c r="F76" s="64"/>
      <c r="G76" s="64"/>
      <c r="H76" s="64"/>
      <c r="I76" s="62"/>
      <c r="J76" s="155"/>
      <c r="L76" s="247" t="str">
        <f>auxalimen!L1</f>
        <v>Pescados</v>
      </c>
      <c r="M76" s="78">
        <f>SUM(M77:M80)</f>
        <v>0</v>
      </c>
      <c r="N76" s="62"/>
      <c r="O76" s="66"/>
      <c r="P76" s="68"/>
      <c r="Q76" s="64"/>
      <c r="R76" s="132"/>
      <c r="S76" s="91"/>
    </row>
    <row r="77" spans="1:19" x14ac:dyDescent="0.25">
      <c r="A77" s="243" t="str">
        <f>aux!S3</f>
        <v>Aduanas</v>
      </c>
      <c r="B77" s="162">
        <f t="shared" ref="B77:B90" si="8">SUMIFS($E:$E,$H:$H,A77,$G:$G,$A$76)</f>
        <v>0</v>
      </c>
      <c r="C77" s="62"/>
      <c r="D77" s="66"/>
      <c r="E77" s="83"/>
      <c r="F77" s="64"/>
      <c r="G77" s="64"/>
      <c r="H77" s="64"/>
      <c r="I77" s="62"/>
      <c r="J77" s="155"/>
      <c r="L77" s="253" t="str">
        <f>auxalimen!L2</f>
        <v>Mejillones</v>
      </c>
      <c r="M77" s="70">
        <f>SUMIFS($P:$P,$R:$R,L77,$Q:$Q,$L$76)</f>
        <v>0</v>
      </c>
      <c r="N77" s="62"/>
      <c r="O77" s="66"/>
      <c r="P77" s="68"/>
      <c r="Q77" s="64"/>
      <c r="R77" s="132"/>
      <c r="S77" s="91"/>
    </row>
    <row r="78" spans="1:19" x14ac:dyDescent="0.25">
      <c r="A78" s="243" t="str">
        <f>aux!S4</f>
        <v>Alojamiento</v>
      </c>
      <c r="B78" s="162">
        <f t="shared" si="8"/>
        <v>0</v>
      </c>
      <c r="C78" s="62"/>
      <c r="D78" s="66"/>
      <c r="E78" s="83"/>
      <c r="F78" s="64"/>
      <c r="G78" s="64"/>
      <c r="H78" s="64"/>
      <c r="I78" s="62"/>
      <c r="J78" s="129"/>
      <c r="L78" s="253" t="str">
        <f>auxalimen!L3</f>
        <v>Merluza</v>
      </c>
      <c r="M78" s="70">
        <f>SUMIFS($P:$P,$R:$R,L78,$Q:$Q,$L$76)</f>
        <v>0</v>
      </c>
      <c r="N78" s="62"/>
      <c r="O78" s="66"/>
      <c r="P78" s="68"/>
      <c r="Q78" s="64"/>
      <c r="R78" s="132"/>
      <c r="S78" s="91"/>
    </row>
    <row r="79" spans="1:19" x14ac:dyDescent="0.25">
      <c r="A79" s="243" t="str">
        <f>aux!S5</f>
        <v>Alojamiento Lucas</v>
      </c>
      <c r="B79" s="162">
        <f t="shared" si="8"/>
        <v>0</v>
      </c>
      <c r="C79" s="62"/>
      <c r="D79" s="66"/>
      <c r="E79" s="83"/>
      <c r="F79" s="64"/>
      <c r="G79" s="64"/>
      <c r="H79" s="64"/>
      <c r="I79" s="62"/>
      <c r="J79" s="155"/>
      <c r="L79" s="253" t="str">
        <f>auxalimen!L4</f>
        <v>Salmón</v>
      </c>
      <c r="M79" s="70">
        <f>SUMIFS($P:$P,$R:$R,L79,$Q:$Q,$L$76)</f>
        <v>0</v>
      </c>
      <c r="N79" s="62"/>
      <c r="O79" s="66"/>
      <c r="P79" s="68"/>
      <c r="Q79" s="64"/>
      <c r="R79" s="132"/>
      <c r="S79" s="91"/>
    </row>
    <row r="80" spans="1:19" x14ac:dyDescent="0.25">
      <c r="A80" s="243" t="str">
        <f>aux!S6</f>
        <v>Alquiler de coche</v>
      </c>
      <c r="B80" s="162">
        <f t="shared" si="8"/>
        <v>0</v>
      </c>
      <c r="C80" s="62"/>
      <c r="D80" s="66"/>
      <c r="E80" s="83"/>
      <c r="F80" s="64"/>
      <c r="G80" s="64"/>
      <c r="H80" s="64"/>
      <c r="I80" s="62"/>
      <c r="J80" s="155"/>
      <c r="L80" s="253" t="str">
        <f>auxalimen!L5</f>
        <v>Otros</v>
      </c>
      <c r="M80" s="70">
        <f>SUMIFS($P:$P,$R:$R,L80,$Q:$Q,$L$76)</f>
        <v>0</v>
      </c>
      <c r="N80" s="62"/>
      <c r="O80" s="66"/>
      <c r="P80" s="68"/>
      <c r="Q80" s="64"/>
      <c r="R80" s="132"/>
      <c r="S80" s="91"/>
    </row>
    <row r="81" spans="1:19" x14ac:dyDescent="0.25">
      <c r="A81" s="243" t="str">
        <f>aux!S7</f>
        <v>Aviones</v>
      </c>
      <c r="B81" s="162">
        <f t="shared" si="8"/>
        <v>0</v>
      </c>
      <c r="C81" s="62"/>
      <c r="D81" s="66"/>
      <c r="E81" s="83"/>
      <c r="F81" s="64"/>
      <c r="G81" s="64"/>
      <c r="H81" s="64"/>
      <c r="I81" s="62"/>
      <c r="J81" s="155"/>
      <c r="L81" s="247" t="str">
        <f>auxalimen!M1</f>
        <v>Postres</v>
      </c>
      <c r="M81" s="78">
        <f>SUM(M82:M85)</f>
        <v>0</v>
      </c>
      <c r="N81" s="62"/>
      <c r="O81" s="66"/>
      <c r="P81" s="68"/>
      <c r="Q81" s="64"/>
      <c r="R81" s="132"/>
      <c r="S81" s="91"/>
    </row>
    <row r="82" spans="1:19" x14ac:dyDescent="0.25">
      <c r="A82" s="243" t="str">
        <f>aux!S8</f>
        <v>Comida</v>
      </c>
      <c r="B82" s="162">
        <f t="shared" si="8"/>
        <v>0</v>
      </c>
      <c r="C82" s="62"/>
      <c r="D82" s="66"/>
      <c r="E82" s="83"/>
      <c r="F82" s="64"/>
      <c r="G82" s="64"/>
      <c r="H82" s="64"/>
      <c r="I82" s="62"/>
      <c r="J82" s="155"/>
      <c r="L82" s="257" t="str">
        <f>auxalimen!M2</f>
        <v>Gelatina</v>
      </c>
      <c r="M82" s="74">
        <f>SUMIFS($P:$P,$R:$R,L82,$Q:$Q,$L$81)</f>
        <v>0</v>
      </c>
      <c r="N82" s="62"/>
      <c r="O82" s="66"/>
      <c r="P82" s="68"/>
      <c r="Q82" s="64"/>
      <c r="R82" s="132"/>
      <c r="S82" s="91"/>
    </row>
    <row r="83" spans="1:19" x14ac:dyDescent="0.25">
      <c r="A83" s="243" t="str">
        <f>aux!S9</f>
        <v>Compras</v>
      </c>
      <c r="B83" s="162">
        <f t="shared" si="8"/>
        <v>0</v>
      </c>
      <c r="C83" s="62"/>
      <c r="D83" s="66"/>
      <c r="E83" s="83"/>
      <c r="F83" s="64"/>
      <c r="G83" s="64"/>
      <c r="H83" s="64"/>
      <c r="I83" s="62"/>
      <c r="J83" s="155"/>
      <c r="L83" s="257" t="str">
        <f>auxalimen!M3</f>
        <v>Helado</v>
      </c>
      <c r="M83" s="74">
        <f>SUMIFS($P:$P,$R:$R,L83,$Q:$Q,$L$81)</f>
        <v>0</v>
      </c>
      <c r="N83" s="62"/>
      <c r="O83" s="66"/>
      <c r="P83" s="131"/>
      <c r="Q83" s="132"/>
      <c r="R83" s="132"/>
      <c r="S83" s="132"/>
    </row>
    <row r="84" spans="1:19" x14ac:dyDescent="0.25">
      <c r="A84" s="243" t="str">
        <f>aux!S10</f>
        <v>Eventos</v>
      </c>
      <c r="B84" s="162">
        <f t="shared" si="8"/>
        <v>0</v>
      </c>
      <c r="C84" s="62"/>
      <c r="D84" s="66"/>
      <c r="E84" s="83"/>
      <c r="F84" s="64"/>
      <c r="G84" s="64"/>
      <c r="H84" s="64"/>
      <c r="I84" s="62"/>
      <c r="J84" s="155"/>
      <c r="L84" s="257" t="str">
        <f>auxalimen!M4</f>
        <v>Yogur</v>
      </c>
      <c r="M84" s="74">
        <f>SUMIFS($P:$P,$R:$R,L84,$Q:$Q,$L$81)</f>
        <v>0</v>
      </c>
      <c r="N84" s="62"/>
      <c r="O84" s="66"/>
      <c r="P84" s="131"/>
      <c r="Q84" s="132"/>
      <c r="R84" s="132"/>
      <c r="S84" s="132"/>
    </row>
    <row r="85" spans="1:19" x14ac:dyDescent="0.25">
      <c r="A85" s="243" t="str">
        <f>aux!S11</f>
        <v>Gasolina</v>
      </c>
      <c r="B85" s="162">
        <f t="shared" si="8"/>
        <v>0</v>
      </c>
      <c r="C85" s="62"/>
      <c r="D85" s="66"/>
      <c r="E85" s="83"/>
      <c r="F85" s="64"/>
      <c r="G85" s="64"/>
      <c r="H85" s="64"/>
      <c r="I85" s="62"/>
      <c r="J85" s="155"/>
      <c r="L85" s="257" t="str">
        <f>auxalimen!M5</f>
        <v>Otros</v>
      </c>
      <c r="M85" s="74">
        <f>SUMIFS($P:$P,$R:$R,L85,$Q:$Q,$L$81)</f>
        <v>0</v>
      </c>
      <c r="N85" s="62"/>
      <c r="O85" s="66"/>
      <c r="P85" s="68"/>
      <c r="Q85" s="64"/>
      <c r="R85" s="132"/>
      <c r="S85" s="91"/>
    </row>
    <row r="86" spans="1:19" x14ac:dyDescent="0.25">
      <c r="A86" s="243" t="str">
        <f>aux!S12</f>
        <v>Parking y peajes</v>
      </c>
      <c r="B86" s="162">
        <f t="shared" si="8"/>
        <v>0</v>
      </c>
      <c r="C86" s="62"/>
      <c r="D86" s="66"/>
      <c r="E86" s="83"/>
      <c r="F86" s="64"/>
      <c r="G86" s="64"/>
      <c r="H86" s="64"/>
      <c r="I86" s="62"/>
      <c r="J86" s="155"/>
      <c r="L86" s="247" t="str">
        <f>auxalimen!N1</f>
        <v>Verduras</v>
      </c>
      <c r="M86" s="78">
        <f>SUM(M87:M98)</f>
        <v>0</v>
      </c>
      <c r="N86" s="62"/>
      <c r="O86" s="66"/>
      <c r="P86" s="68"/>
      <c r="Q86" s="64"/>
      <c r="R86" s="132"/>
      <c r="S86" s="91"/>
    </row>
    <row r="87" spans="1:19" x14ac:dyDescent="0.25">
      <c r="A87" s="243" t="str">
        <f>aux!S13</f>
        <v>Regalos</v>
      </c>
      <c r="B87" s="162">
        <f t="shared" si="8"/>
        <v>0</v>
      </c>
      <c r="C87" s="62"/>
      <c r="D87" s="66"/>
      <c r="E87" s="83"/>
      <c r="F87" s="64"/>
      <c r="G87" s="64"/>
      <c r="H87" s="64"/>
      <c r="I87" s="62"/>
      <c r="J87" s="155"/>
      <c r="L87" s="258" t="str">
        <f>auxalimen!N2</f>
        <v>Brócoli</v>
      </c>
      <c r="M87" s="75">
        <f t="shared" ref="M87:M98" si="9">SUMIFS($P:$P,$R:$R,L87,$Q:$Q,$L$86)</f>
        <v>0</v>
      </c>
      <c r="N87" s="62"/>
      <c r="O87" s="66"/>
      <c r="P87" s="68"/>
      <c r="Q87" s="64"/>
      <c r="R87" s="132"/>
      <c r="S87" s="91"/>
    </row>
    <row r="88" spans="1:19" x14ac:dyDescent="0.25">
      <c r="A88" s="243" t="str">
        <f>aux!S14</f>
        <v>Tarjeta de crédito</v>
      </c>
      <c r="B88" s="162">
        <f t="shared" si="8"/>
        <v>0</v>
      </c>
      <c r="C88" s="62"/>
      <c r="D88" s="66"/>
      <c r="E88" s="83"/>
      <c r="F88" s="64"/>
      <c r="G88" s="64"/>
      <c r="H88" s="64"/>
      <c r="I88" s="62"/>
      <c r="J88" s="155"/>
      <c r="L88" s="258" t="str">
        <f>auxalimen!N3</f>
        <v>Calabaza</v>
      </c>
      <c r="M88" s="75">
        <f t="shared" si="9"/>
        <v>0</v>
      </c>
      <c r="N88" s="62"/>
      <c r="O88" s="66"/>
      <c r="P88" s="68"/>
      <c r="Q88" s="64"/>
      <c r="R88" s="132"/>
      <c r="S88" s="91"/>
    </row>
    <row r="89" spans="1:19" x14ac:dyDescent="0.25">
      <c r="A89" s="243" t="str">
        <f>aux!S15</f>
        <v>Transporte público</v>
      </c>
      <c r="B89" s="162">
        <f t="shared" si="8"/>
        <v>0</v>
      </c>
      <c r="C89" s="62"/>
      <c r="D89" s="66"/>
      <c r="E89" s="83"/>
      <c r="F89" s="64"/>
      <c r="G89" s="64"/>
      <c r="H89" s="64"/>
      <c r="I89" s="62"/>
      <c r="J89" s="155"/>
      <c r="L89" s="258" t="str">
        <f>auxalimen!N4</f>
        <v>Calabacín</v>
      </c>
      <c r="M89" s="75">
        <f t="shared" si="9"/>
        <v>0</v>
      </c>
      <c r="N89" s="62"/>
      <c r="O89" s="66"/>
      <c r="P89" s="68"/>
      <c r="Q89" s="64"/>
      <c r="R89" s="132"/>
      <c r="S89" s="91"/>
    </row>
    <row r="90" spans="1:19" x14ac:dyDescent="0.25">
      <c r="A90" s="243" t="str">
        <f>aux!S16</f>
        <v>Otros</v>
      </c>
      <c r="B90" s="162">
        <f t="shared" si="8"/>
        <v>0</v>
      </c>
      <c r="C90" s="62"/>
      <c r="D90" s="66"/>
      <c r="E90" s="83"/>
      <c r="F90" s="64"/>
      <c r="G90" s="64"/>
      <c r="H90" s="64"/>
      <c r="I90" s="62"/>
      <c r="J90" s="155"/>
      <c r="L90" s="258" t="str">
        <f>auxalimen!N5</f>
        <v>Canónigos</v>
      </c>
      <c r="M90" s="75">
        <f t="shared" si="9"/>
        <v>0</v>
      </c>
      <c r="N90" s="62"/>
      <c r="O90" s="66"/>
      <c r="P90" s="131"/>
      <c r="Q90" s="132"/>
      <c r="R90" s="132"/>
      <c r="S90" s="132"/>
    </row>
    <row r="91" spans="1:19" x14ac:dyDescent="0.25">
      <c r="C91" s="62"/>
      <c r="D91" s="66"/>
      <c r="E91" s="83"/>
      <c r="F91" s="64"/>
      <c r="G91" s="64"/>
      <c r="H91" s="64"/>
      <c r="I91" s="62"/>
      <c r="J91" s="155"/>
      <c r="L91" s="258" t="str">
        <f>auxalimen!N6</f>
        <v>Cebollas</v>
      </c>
      <c r="M91" s="75">
        <f t="shared" si="9"/>
        <v>0</v>
      </c>
      <c r="N91" s="62"/>
      <c r="O91" s="66"/>
      <c r="P91" s="68"/>
      <c r="Q91" s="64"/>
      <c r="R91" s="132"/>
      <c r="S91" s="91"/>
    </row>
    <row r="92" spans="1:19" x14ac:dyDescent="0.25">
      <c r="A92" s="245" t="s">
        <v>199</v>
      </c>
      <c r="B92" s="196">
        <f>SUM(B50:B51)</f>
        <v>0</v>
      </c>
      <c r="C92" s="62"/>
      <c r="D92" s="66"/>
      <c r="E92" s="83"/>
      <c r="F92" s="64"/>
      <c r="G92" s="64"/>
      <c r="H92" s="64"/>
      <c r="I92" s="62"/>
      <c r="J92" s="155"/>
      <c r="L92" s="258" t="str">
        <f>auxalimen!N7</f>
        <v>Champiñones</v>
      </c>
      <c r="M92" s="75">
        <f t="shared" si="9"/>
        <v>0</v>
      </c>
      <c r="N92" s="62"/>
      <c r="O92" s="66"/>
      <c r="P92" s="68"/>
      <c r="Q92" s="64"/>
      <c r="R92" s="132"/>
      <c r="S92" s="91"/>
    </row>
    <row r="93" spans="1:19" x14ac:dyDescent="0.25">
      <c r="C93" s="62"/>
      <c r="D93" s="66"/>
      <c r="E93" s="83"/>
      <c r="F93" s="64"/>
      <c r="G93" s="64"/>
      <c r="H93" s="64"/>
      <c r="I93" s="62"/>
      <c r="J93" s="155"/>
      <c r="L93" s="258" t="str">
        <f>auxalimen!N8</f>
        <v>Espárragos</v>
      </c>
      <c r="M93" s="75">
        <f t="shared" si="9"/>
        <v>0</v>
      </c>
      <c r="N93" s="62"/>
      <c r="O93" s="66"/>
      <c r="P93" s="68"/>
      <c r="Q93" s="64"/>
      <c r="R93" s="132"/>
      <c r="S93" s="91"/>
    </row>
    <row r="94" spans="1:19" x14ac:dyDescent="0.25">
      <c r="A94" s="246" t="str">
        <f>aux!C2</f>
        <v>Ingresos</v>
      </c>
      <c r="B94" s="191">
        <f>SUM(B95:B100)</f>
        <v>0</v>
      </c>
      <c r="C94" s="62"/>
      <c r="D94" s="66"/>
      <c r="E94" s="83"/>
      <c r="F94" s="64"/>
      <c r="G94" s="64"/>
      <c r="H94" s="64"/>
      <c r="I94" s="62"/>
      <c r="J94" s="155"/>
      <c r="L94" s="258" t="str">
        <f>auxalimen!N9</f>
        <v>Legumbres</v>
      </c>
      <c r="M94" s="75">
        <f t="shared" si="9"/>
        <v>0</v>
      </c>
      <c r="N94" s="62"/>
      <c r="O94" s="66"/>
      <c r="P94" s="68"/>
      <c r="Q94" s="64"/>
      <c r="R94" s="132"/>
      <c r="S94" s="91"/>
    </row>
    <row r="95" spans="1:19" x14ac:dyDescent="0.25">
      <c r="A95" s="247" t="str">
        <f>aux!C3</f>
        <v>Devoluciones</v>
      </c>
      <c r="B95" s="87">
        <f t="shared" ref="B95:B100" si="10">SUMIFS($E:$E,$G:$G,A95,$F:$F,$A$94)</f>
        <v>0</v>
      </c>
      <c r="C95" s="62"/>
      <c r="D95" s="66"/>
      <c r="E95" s="83"/>
      <c r="F95" s="64"/>
      <c r="G95" s="64"/>
      <c r="H95" s="64"/>
      <c r="I95" s="62"/>
      <c r="J95" s="155"/>
      <c r="L95" s="258" t="str">
        <f>auxalimen!N10</f>
        <v>Patatas</v>
      </c>
      <c r="M95" s="75">
        <f t="shared" si="9"/>
        <v>0</v>
      </c>
      <c r="N95" s="62"/>
      <c r="O95" s="66"/>
      <c r="P95" s="68"/>
      <c r="Q95" s="64"/>
      <c r="R95" s="132"/>
      <c r="S95" s="91"/>
    </row>
    <row r="96" spans="1:19" x14ac:dyDescent="0.25">
      <c r="A96" s="247" t="str">
        <f>aux!C4</f>
        <v>INEM</v>
      </c>
      <c r="B96" s="87">
        <f t="shared" si="10"/>
        <v>0</v>
      </c>
      <c r="C96" s="62"/>
      <c r="D96" s="66"/>
      <c r="E96" s="83"/>
      <c r="F96" s="64"/>
      <c r="G96" s="64"/>
      <c r="H96" s="64"/>
      <c r="I96" s="62"/>
      <c r="J96" s="155"/>
      <c r="L96" s="258" t="str">
        <f>auxalimen!N11</f>
        <v>Tomates</v>
      </c>
      <c r="M96" s="75">
        <f t="shared" si="9"/>
        <v>0</v>
      </c>
      <c r="N96" s="62"/>
      <c r="O96" s="66"/>
      <c r="P96" s="131"/>
      <c r="Q96" s="132"/>
      <c r="R96" s="132"/>
      <c r="S96" s="132"/>
    </row>
    <row r="97" spans="1:19" x14ac:dyDescent="0.25">
      <c r="A97" s="247" t="str">
        <f>aux!C5</f>
        <v>Intereses</v>
      </c>
      <c r="B97" s="87">
        <f t="shared" si="10"/>
        <v>0</v>
      </c>
      <c r="C97" s="62"/>
      <c r="D97" s="66"/>
      <c r="E97" s="83"/>
      <c r="F97" s="64"/>
      <c r="G97" s="64"/>
      <c r="H97" s="64"/>
      <c r="I97" s="62"/>
      <c r="J97" s="155"/>
      <c r="L97" s="258" t="str">
        <f>auxalimen!N12</f>
        <v>Zanahorias</v>
      </c>
      <c r="M97" s="75">
        <f t="shared" si="9"/>
        <v>0</v>
      </c>
      <c r="N97" s="62"/>
      <c r="O97" s="66"/>
      <c r="P97" s="131"/>
      <c r="Q97" s="132"/>
      <c r="R97" s="132"/>
      <c r="S97" s="132"/>
    </row>
    <row r="98" spans="1:19" x14ac:dyDescent="0.25">
      <c r="A98" s="247" t="str">
        <f>aux!C6</f>
        <v>Nómina</v>
      </c>
      <c r="B98" s="87">
        <f t="shared" si="10"/>
        <v>0</v>
      </c>
      <c r="C98" s="62"/>
      <c r="D98" s="66"/>
      <c r="E98" s="83"/>
      <c r="F98" s="64"/>
      <c r="G98" s="64"/>
      <c r="H98" s="64"/>
      <c r="I98" s="62"/>
      <c r="J98" s="155"/>
      <c r="L98" s="258" t="str">
        <f>auxalimen!N13</f>
        <v>Otras</v>
      </c>
      <c r="M98" s="75">
        <f t="shared" si="9"/>
        <v>0</v>
      </c>
      <c r="N98" s="62"/>
      <c r="O98" s="66"/>
      <c r="P98" s="131"/>
      <c r="Q98" s="132"/>
      <c r="R98" s="132"/>
      <c r="S98" s="132"/>
    </row>
    <row r="99" spans="1:19" x14ac:dyDescent="0.25">
      <c r="A99" s="247" t="str">
        <f>aux!C7</f>
        <v>Ventas</v>
      </c>
      <c r="B99" s="87">
        <f t="shared" si="10"/>
        <v>0</v>
      </c>
      <c r="C99" s="62"/>
      <c r="D99" s="66"/>
      <c r="E99" s="83"/>
      <c r="F99" s="64"/>
      <c r="G99" s="64"/>
      <c r="H99" s="64"/>
      <c r="I99" s="62"/>
      <c r="J99" s="155"/>
      <c r="L99" s="259" t="s">
        <v>0</v>
      </c>
      <c r="M99" s="80">
        <f>SUM(M2,M9,M16,M23,M29,M36,M42,M49,M55,M64,M70,M76,M81,M86)</f>
        <v>0</v>
      </c>
      <c r="N99" s="62"/>
      <c r="O99" s="66"/>
      <c r="P99" s="131"/>
      <c r="Q99" s="132"/>
      <c r="R99" s="132"/>
      <c r="S99" s="132"/>
    </row>
    <row r="100" spans="1:19" x14ac:dyDescent="0.25">
      <c r="A100" s="247" t="str">
        <f>aux!C8</f>
        <v>Otros</v>
      </c>
      <c r="B100" s="87">
        <f t="shared" si="10"/>
        <v>0</v>
      </c>
      <c r="C100" s="62"/>
      <c r="D100" s="66"/>
      <c r="E100" s="83"/>
      <c r="F100" s="64"/>
      <c r="G100" s="64"/>
      <c r="H100" s="64"/>
      <c r="I100" s="62"/>
      <c r="J100" s="155"/>
      <c r="N100" s="62"/>
      <c r="O100" s="66"/>
      <c r="P100" s="131"/>
      <c r="Q100" s="132"/>
      <c r="R100" s="132"/>
      <c r="S100" s="132"/>
    </row>
    <row r="101" spans="1:19" x14ac:dyDescent="0.25">
      <c r="C101" s="62"/>
      <c r="D101" s="66"/>
      <c r="E101" s="83"/>
      <c r="F101" s="64"/>
      <c r="G101" s="64"/>
      <c r="H101" s="64"/>
      <c r="I101" s="62"/>
      <c r="J101" s="155"/>
      <c r="N101" s="62"/>
      <c r="O101" s="66"/>
      <c r="P101" s="131"/>
      <c r="Q101" s="132"/>
      <c r="R101" s="132"/>
      <c r="S101" s="132"/>
    </row>
    <row r="102" spans="1:19" x14ac:dyDescent="0.25">
      <c r="A102" s="248" t="s">
        <v>70</v>
      </c>
      <c r="B102" s="284">
        <f>SUM(B94-B92)</f>
        <v>0</v>
      </c>
      <c r="C102" s="62"/>
      <c r="D102" s="66"/>
      <c r="E102" s="83"/>
      <c r="F102" s="64"/>
      <c r="G102" s="64"/>
      <c r="H102" s="167"/>
      <c r="I102" s="62"/>
      <c r="J102" s="91"/>
      <c r="N102" s="62"/>
      <c r="O102" s="76"/>
      <c r="P102" s="133"/>
      <c r="Q102" s="130"/>
      <c r="R102" s="130"/>
      <c r="S102" s="130"/>
    </row>
    <row r="103" spans="1:19" x14ac:dyDescent="0.25">
      <c r="A103" s="249" t="s">
        <v>71</v>
      </c>
      <c r="B103" s="88">
        <f>IF(B102&lt;0,0,B102)</f>
        <v>0</v>
      </c>
      <c r="C103" s="62"/>
      <c r="D103" s="66"/>
      <c r="E103" s="83"/>
      <c r="F103" s="64"/>
      <c r="G103" s="64"/>
      <c r="H103" s="64"/>
      <c r="I103" s="62"/>
      <c r="J103" s="155"/>
    </row>
    <row r="104" spans="1:19" x14ac:dyDescent="0.25">
      <c r="C104" s="62"/>
      <c r="D104" s="66"/>
      <c r="E104" s="83"/>
      <c r="F104" s="64"/>
      <c r="G104" s="64"/>
      <c r="H104" s="64"/>
      <c r="I104" s="62"/>
      <c r="J104" s="91"/>
    </row>
    <row r="105" spans="1:19" x14ac:dyDescent="0.25">
      <c r="C105" s="62"/>
      <c r="D105" s="66"/>
      <c r="E105" s="83"/>
      <c r="F105" s="64"/>
      <c r="G105" s="64"/>
      <c r="H105" s="64"/>
      <c r="I105" s="62"/>
      <c r="J105" s="91"/>
      <c r="L105" s="260"/>
      <c r="M105" s="81"/>
    </row>
    <row r="106" spans="1:19" x14ac:dyDescent="0.25">
      <c r="C106" s="62"/>
      <c r="D106" s="66"/>
      <c r="E106" s="83"/>
      <c r="F106" s="64"/>
      <c r="G106" s="64"/>
      <c r="H106" s="64"/>
      <c r="I106" s="62"/>
      <c r="J106" s="91"/>
    </row>
    <row r="107" spans="1:19" x14ac:dyDescent="0.25">
      <c r="C107" s="62"/>
      <c r="D107" s="76"/>
      <c r="E107" s="85"/>
      <c r="F107" s="77"/>
      <c r="G107" s="77"/>
      <c r="H107" s="77"/>
      <c r="I107" s="62"/>
      <c r="J107" s="92"/>
    </row>
  </sheetData>
  <conditionalFormatting sqref="F1:F2 F4:F1048576">
    <cfRule type="cellIs" dxfId="45" priority="23" operator="equal">
      <formula>$A$94</formula>
    </cfRule>
  </conditionalFormatting>
  <conditionalFormatting sqref="G1:G2 G4:G1048576">
    <cfRule type="cellIs" dxfId="44" priority="20" operator="equal">
      <formula>$A$99</formula>
    </cfRule>
    <cfRule type="cellIs" dxfId="43" priority="21" operator="equal">
      <formula>$A$98</formula>
    </cfRule>
    <cfRule type="cellIs" dxfId="42" priority="22" operator="equal">
      <formula>$A$97</formula>
    </cfRule>
    <cfRule type="cellIs" dxfId="41" priority="24" operator="equal">
      <formula>$A$95</formula>
    </cfRule>
    <cfRule type="cellIs" dxfId="40" priority="25" operator="equal">
      <formula>$A$96</formula>
    </cfRule>
  </conditionalFormatting>
  <conditionalFormatting sqref="F3">
    <cfRule type="cellIs" dxfId="39" priority="4" operator="equal">
      <formula>$A$94</formula>
    </cfRule>
  </conditionalFormatting>
  <conditionalFormatting sqref="G3">
    <cfRule type="cellIs" dxfId="38" priority="1" operator="equal">
      <formula>$A$99</formula>
    </cfRule>
    <cfRule type="cellIs" dxfId="37" priority="2" operator="equal">
      <formula>$A$98</formula>
    </cfRule>
    <cfRule type="cellIs" dxfId="36" priority="3" operator="equal">
      <formula>$A$97</formula>
    </cfRule>
    <cfRule type="cellIs" dxfId="35" priority="5" operator="equal">
      <formula>$A$95</formula>
    </cfRule>
    <cfRule type="cellIs" dxfId="34" priority="6" operator="equal">
      <formula>$A$96</formula>
    </cfRule>
  </conditionalFormatting>
  <dataValidations count="3">
    <dataValidation type="list" allowBlank="1" showDropDown="1" showInputMessage="1" showErrorMessage="1" sqref="H3" xr:uid="{CB43417A-3398-4894-9D9E-DB5ED4930403}">
      <formula1>INDIRECT(G3)</formula1>
    </dataValidation>
    <dataValidation type="list" allowBlank="1" showInputMessage="1" showErrorMessage="1" sqref="F1:F1048576" xr:uid="{6C4EF8D8-532B-46FC-9E34-16588584AF49}">
      <formula1>Obligatorios</formula1>
    </dataValidation>
    <dataValidation type="list" allowBlank="1" showInputMessage="1" showErrorMessage="1" sqref="H1:H2 R1:R1048576 H4:H1048576 G1:G1048576" xr:uid="{CD9819D0-E1B4-461E-80FC-668519172F76}">
      <formula1>INDIRECT(F1)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id="{C71CFF6C-4A72-4D93-BA72-C374F320ECE9}">
            <xm:f>NOT(ISERROR(SEARCH('xlFile://Root/CurrentDir/[Casa2018.xlsx]aux'!#REF!,F3)))</xm:f>
            <xm:f>'xlFile://Root/CurrentDir/[Casa2018.xlsx]aux'!#REF!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0" operator="containsText" id="{2461472B-2909-4A73-B1D8-745E1E70DF32}">
            <xm:f>NOT(ISERROR(SEARCH('xlFile://Root/CurrentDir/[Casa2018.xlsx]aux'!#REF!,F3)))</xm:f>
            <xm:f>'xlFile://Root/CurrentDir/[Casa2018.xlsx]aux'!#REF!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1" operator="containsText" id="{A5769EE4-DA39-40EA-AD9F-FCFA2E1BA983}">
            <xm:f>NOT(ISERROR(SEARCH('xlFile://Root/CurrentDir/[Casa2018.xlsx]aux'!#REF!,F3)))</xm:f>
            <xm:f>'xlFile://Root/CurrentDir/[Casa2018.xlsx]aux'!#REF!</xm:f>
            <x14:dxf>
              <fill>
                <patternFill>
                  <bgColor rgb="FF92D050"/>
                </patternFill>
              </fill>
            </x14:dxf>
          </x14:cfRule>
          <xm:sqref>F3:G3</xm:sqref>
        </x14:conditionalFormatting>
        <x14:conditionalFormatting xmlns:xm="http://schemas.microsoft.com/office/excel/2006/main">
          <x14:cfRule type="containsText" priority="7" operator="containsText" id="{D81B648C-BD3E-425D-B324-E88E7B04D2D8}">
            <xm:f>NOT(ISERROR(SEARCH([Casa2019.xlsx]aux!#REF!,F3)))</xm:f>
            <xm:f>[Casa2019.xlsx]aux!#REF!</xm:f>
            <x14:dxf>
              <fill>
                <patternFill>
                  <bgColor rgb="FF92D050"/>
                </patternFill>
              </fill>
            </x14:dxf>
          </x14:cfRule>
          <xm:sqref>F3</xm:sqref>
        </x14:conditionalFormatting>
        <x14:conditionalFormatting xmlns:xm="http://schemas.microsoft.com/office/excel/2006/main">
          <x14:cfRule type="containsText" priority="8" operator="containsText" id="{63232AD4-5BE1-468D-8A7F-57C550E96055}">
            <xm:f>NOT(ISERROR(SEARCH('xlFile://Root/CurrentDir/[Casa2018.xlsx]aux'!#REF!,G3)))</xm:f>
            <xm:f>'xlFile://Root/CurrentDir/[Casa2018.xlsx]aux'!#REF!</xm:f>
            <x14:dxf>
              <fill>
                <patternFill>
                  <bgColor rgb="FF92D050"/>
                </patternFill>
              </fill>
            </x14:dxf>
          </x14:cfRule>
          <xm:sqref>G3</xm:sqref>
        </x14:conditionalFormatting>
        <x14:conditionalFormatting xmlns:xm="http://schemas.microsoft.com/office/excel/2006/main">
          <x14:cfRule type="containsText" priority="12" operator="containsText" id="{0A437FB3-58B2-46A7-9D32-62A9488181C2}">
            <xm:f>NOT(ISERROR(SEARCH([Casa2019.xlsx]aux!#REF!,G3)))</xm:f>
            <xm:f>[Casa2019.xlsx]aux!#REF!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3" operator="containsText" id="{AEA07422-BE87-4AE8-99C0-533B1F839332}">
            <xm:f>NOT(ISERROR(SEARCH([Casa2019.xlsx]aux!#REF!,G3)))</xm:f>
            <xm:f>[Casa2019.xlsx]aux!#REF!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4" operator="containsText" id="{DCB1BF21-35AB-4E52-927A-C06076DD1718}">
            <xm:f>NOT(ISERROR(SEARCH([Casa2019.xlsx]aux!#REF!,G3)))</xm:f>
            <xm:f>[Casa2019.xlsx]aux!#REF!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5" operator="containsText" id="{D912E431-AAF2-430A-84C9-4C796140DFCB}">
            <xm:f>NOT(ISERROR(SEARCH([Casa2019.xlsx]aux!#REF!,G3)))</xm:f>
            <xm:f>[Casa2019.xlsx]aux!#REF!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6" operator="containsText" id="{713B128B-BAE1-4285-8D76-98E0BC045C64}">
            <xm:f>NOT(ISERROR(SEARCH([Casa2019.xlsx]aux!#REF!,G3)))</xm:f>
            <xm:f>[Casa2019.xlsx]aux!#REF!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7" operator="containsText" id="{9EC17354-A6F8-49E9-A309-4E1E08BDBE83}">
            <xm:f>NOT(ISERROR(SEARCH([Casa2019.xlsx]aux!#REF!,G3)))</xm:f>
            <xm:f>[Casa2019.xlsx]aux!#REF!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8" operator="containsText" id="{91DAC502-6F51-4A5F-8147-3418E3AC2D58}">
            <xm:f>NOT(ISERROR(SEARCH('xlFile://Root/CurrentDir/[Casa2018.xlsx]aux'!#REF!,G3)))</xm:f>
            <xm:f>'xlFile://Root/CurrentDir/[Casa2018.xlsx]aux'!#REF!</xm:f>
            <x14:dxf>
              <fill>
                <patternFill>
                  <bgColor rgb="FF92D050"/>
                </patternFill>
              </fill>
            </x14:dxf>
          </x14:cfRule>
          <x14:cfRule type="containsText" priority="19" operator="containsText" id="{84C00831-FEED-4215-831E-DD92BC2F66D9}">
            <xm:f>NOT(ISERROR(SEARCH('xlFile://Root/CurrentDir/[Casa2018.xlsx]aux'!#REF!,G3)))</xm:f>
            <xm:f>'xlFile://Root/CurrentDir/[Casa2018.xlsx]aux'!#REF!</xm:f>
            <x14:dxf>
              <fill>
                <patternFill>
                  <bgColor rgb="FF92D050"/>
                </patternFill>
              </fill>
            </x14:dxf>
          </x14:cfRule>
          <xm:sqref>G3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C98C7C2-F7F8-4F32-B9F3-312D44B61C58}">
          <x14:formula1>
            <xm:f>auxalimen!$A$1:$N$1</xm:f>
          </x14:formula1>
          <xm:sqref>Q1:Q1048576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103"/>
  <sheetViews>
    <sheetView topLeftCell="A18" workbookViewId="0">
      <selection activeCell="C102" sqref="C102:C103"/>
    </sheetView>
  </sheetViews>
  <sheetFormatPr baseColWidth="10" defaultColWidth="11.42578125" defaultRowHeight="15" x14ac:dyDescent="0.25"/>
  <cols>
    <col min="1" max="1" width="17.5703125" style="299" bestFit="1" customWidth="1"/>
    <col min="2" max="3" width="7.85546875" style="282" bestFit="1" customWidth="1"/>
    <col min="4" max="4" width="6" style="282" bestFit="1" customWidth="1"/>
    <col min="5" max="5" width="4.85546875" style="282" bestFit="1" customWidth="1"/>
    <col min="6" max="6" width="5.42578125" style="282" bestFit="1" customWidth="1"/>
    <col min="7" max="7" width="5.140625" style="282" bestFit="1" customWidth="1"/>
    <col min="8" max="8" width="4.7109375" style="282" bestFit="1" customWidth="1"/>
    <col min="9" max="9" width="6.28515625" style="282" bestFit="1" customWidth="1"/>
    <col min="10" max="10" width="9.7109375" style="282" bestFit="1" customWidth="1"/>
    <col min="11" max="11" width="7.28515625" style="282" bestFit="1" customWidth="1"/>
    <col min="12" max="12" width="9.42578125" style="282" bestFit="1" customWidth="1"/>
    <col min="13" max="13" width="9" style="282" bestFit="1" customWidth="1"/>
    <col min="14" max="14" width="7.85546875" style="282" bestFit="1" customWidth="1"/>
    <col min="15" max="15" width="12.7109375" style="282" bestFit="1" customWidth="1"/>
    <col min="16" max="16" width="10.140625" style="282" bestFit="1" customWidth="1"/>
  </cols>
  <sheetData>
    <row r="1" spans="1:16" x14ac:dyDescent="0.25">
      <c r="A1" s="285">
        <v>2020</v>
      </c>
      <c r="B1" s="122" t="s">
        <v>72</v>
      </c>
      <c r="C1" s="122" t="s">
        <v>73</v>
      </c>
      <c r="D1" s="122" t="s">
        <v>74</v>
      </c>
      <c r="E1" s="122" t="s">
        <v>75</v>
      </c>
      <c r="F1" s="122" t="s">
        <v>76</v>
      </c>
      <c r="G1" s="122" t="s">
        <v>77</v>
      </c>
      <c r="H1" s="122" t="s">
        <v>78</v>
      </c>
      <c r="I1" s="122" t="s">
        <v>79</v>
      </c>
      <c r="J1" s="122" t="s">
        <v>80</v>
      </c>
      <c r="K1" s="122" t="s">
        <v>81</v>
      </c>
      <c r="L1" s="122" t="s">
        <v>82</v>
      </c>
      <c r="M1" s="46" t="s">
        <v>83</v>
      </c>
      <c r="N1" s="122" t="s">
        <v>0</v>
      </c>
      <c r="O1" s="122" t="s">
        <v>84</v>
      </c>
      <c r="P1" s="286" t="s">
        <v>85</v>
      </c>
    </row>
    <row r="2" spans="1:16" x14ac:dyDescent="0.25">
      <c r="A2" s="287" t="str">
        <f>aux!D2</f>
        <v>Hogar</v>
      </c>
      <c r="B2" s="113">
        <f>Enero!B2</f>
        <v>0</v>
      </c>
      <c r="C2" s="113">
        <f>Febrero!B2</f>
        <v>0</v>
      </c>
      <c r="D2" s="113"/>
      <c r="E2" s="113"/>
      <c r="F2" s="113"/>
      <c r="G2" s="113"/>
      <c r="H2" s="113"/>
      <c r="I2" s="113"/>
      <c r="J2" s="113"/>
      <c r="K2" s="113"/>
      <c r="L2" s="113"/>
      <c r="M2" s="114"/>
      <c r="N2" s="113">
        <f>SUM(B2:M2)</f>
        <v>0</v>
      </c>
      <c r="O2" s="113">
        <f>N2/2</f>
        <v>0</v>
      </c>
      <c r="P2" s="150">
        <f>N2/12</f>
        <v>0</v>
      </c>
    </row>
    <row r="3" spans="1:16" x14ac:dyDescent="0.25">
      <c r="A3" s="288" t="str">
        <f>aux!D3</f>
        <v>Alimentación</v>
      </c>
      <c r="B3" s="116">
        <f>Enero!B3</f>
        <v>0</v>
      </c>
      <c r="C3" s="116">
        <f>Febrero!B3</f>
        <v>0</v>
      </c>
      <c r="D3" s="116"/>
      <c r="E3" s="116"/>
      <c r="F3" s="116"/>
      <c r="G3" s="116"/>
      <c r="H3" s="116"/>
      <c r="I3" s="116"/>
      <c r="J3" s="116"/>
      <c r="K3" s="116"/>
      <c r="L3" s="116"/>
      <c r="M3" s="112"/>
      <c r="N3" s="116">
        <f t="shared" ref="N3:N18" si="0">SUM(B3:M3)</f>
        <v>0</v>
      </c>
      <c r="O3" s="116">
        <f t="shared" ref="O3:O64" si="1">N3/2</f>
        <v>0</v>
      </c>
      <c r="P3" s="151">
        <f t="shared" ref="P3:P18" si="2">N3/12</f>
        <v>0</v>
      </c>
    </row>
    <row r="4" spans="1:16" x14ac:dyDescent="0.25">
      <c r="A4" s="289" t="str">
        <f>aux!G3</f>
        <v>Ahorra Más</v>
      </c>
      <c r="B4" s="117">
        <f>Enero!B4</f>
        <v>0</v>
      </c>
      <c r="C4" s="117">
        <f>Febrero!B4</f>
        <v>0</v>
      </c>
      <c r="D4" s="117"/>
      <c r="E4" s="117"/>
      <c r="F4" s="117"/>
      <c r="G4" s="117"/>
      <c r="H4" s="117"/>
      <c r="I4" s="117"/>
      <c r="J4" s="117"/>
      <c r="K4" s="117"/>
      <c r="L4" s="117"/>
      <c r="M4" s="7"/>
      <c r="N4" s="117">
        <f t="shared" si="0"/>
        <v>0</v>
      </c>
      <c r="O4" s="117">
        <f t="shared" si="1"/>
        <v>0</v>
      </c>
      <c r="P4" s="152">
        <f t="shared" si="2"/>
        <v>0</v>
      </c>
    </row>
    <row r="5" spans="1:16" x14ac:dyDescent="0.25">
      <c r="A5" s="289" t="str">
        <f>aux!G4</f>
        <v>Aldi</v>
      </c>
      <c r="B5" s="117">
        <f>Enero!B5</f>
        <v>0</v>
      </c>
      <c r="C5" s="117">
        <f>Febrero!B5</f>
        <v>0</v>
      </c>
      <c r="D5" s="117"/>
      <c r="E5" s="117"/>
      <c r="F5" s="117"/>
      <c r="G5" s="117"/>
      <c r="H5" s="117"/>
      <c r="I5" s="117"/>
      <c r="J5" s="117"/>
      <c r="K5" s="117"/>
      <c r="L5" s="117"/>
      <c r="M5" s="7"/>
      <c r="N5" s="117">
        <f t="shared" si="0"/>
        <v>0</v>
      </c>
      <c r="O5" s="117">
        <f t="shared" si="1"/>
        <v>0</v>
      </c>
      <c r="P5" s="152">
        <f t="shared" si="2"/>
        <v>0</v>
      </c>
    </row>
    <row r="6" spans="1:16" x14ac:dyDescent="0.25">
      <c r="A6" s="289" t="str">
        <f>aux!G5</f>
        <v>Baratas</v>
      </c>
      <c r="B6" s="117">
        <f>Enero!B6</f>
        <v>0</v>
      </c>
      <c r="C6" s="117">
        <f>Febrero!B6</f>
        <v>0</v>
      </c>
      <c r="D6" s="117"/>
      <c r="E6" s="117"/>
      <c r="F6" s="117"/>
      <c r="G6" s="117"/>
      <c r="H6" s="117"/>
      <c r="I6" s="117"/>
      <c r="J6" s="117"/>
      <c r="K6" s="117"/>
      <c r="L6" s="117"/>
      <c r="M6" s="7"/>
      <c r="N6" s="117">
        <f t="shared" si="0"/>
        <v>0</v>
      </c>
      <c r="O6" s="117">
        <f t="shared" si="1"/>
        <v>0</v>
      </c>
      <c r="P6" s="152">
        <f t="shared" si="2"/>
        <v>0</v>
      </c>
    </row>
    <row r="7" spans="1:16" x14ac:dyDescent="0.25">
      <c r="A7" s="289" t="str">
        <f>aux!G6</f>
        <v>Carrefour</v>
      </c>
      <c r="B7" s="117">
        <f>Enero!B7</f>
        <v>0</v>
      </c>
      <c r="C7" s="117">
        <f>Febrero!B7</f>
        <v>0</v>
      </c>
      <c r="D7" s="117"/>
      <c r="E7" s="117"/>
      <c r="F7" s="117"/>
      <c r="G7" s="117"/>
      <c r="H7" s="117"/>
      <c r="I7" s="117"/>
      <c r="J7" s="117"/>
      <c r="K7" s="117"/>
      <c r="L7" s="117"/>
      <c r="M7" s="7"/>
      <c r="N7" s="117">
        <f t="shared" si="0"/>
        <v>0</v>
      </c>
      <c r="O7" s="117">
        <f t="shared" si="1"/>
        <v>0</v>
      </c>
      <c r="P7" s="152">
        <f t="shared" si="2"/>
        <v>0</v>
      </c>
    </row>
    <row r="8" spans="1:16" x14ac:dyDescent="0.25">
      <c r="A8" s="289" t="str">
        <f>aux!G7</f>
        <v>Chino</v>
      </c>
      <c r="B8" s="117">
        <f>Enero!B8</f>
        <v>0</v>
      </c>
      <c r="C8" s="117">
        <f>Febrero!B8</f>
        <v>0</v>
      </c>
      <c r="D8" s="117"/>
      <c r="E8" s="117"/>
      <c r="F8" s="117"/>
      <c r="G8" s="117"/>
      <c r="H8" s="117"/>
      <c r="I8" s="117"/>
      <c r="J8" s="117"/>
      <c r="K8" s="117"/>
      <c r="L8" s="117"/>
      <c r="M8" s="7"/>
      <c r="N8" s="117">
        <f t="shared" si="0"/>
        <v>0</v>
      </c>
      <c r="O8" s="117">
        <f t="shared" si="1"/>
        <v>0</v>
      </c>
      <c r="P8" s="152">
        <f t="shared" si="2"/>
        <v>0</v>
      </c>
    </row>
    <row r="9" spans="1:16" x14ac:dyDescent="0.25">
      <c r="A9" s="289" t="str">
        <f>aux!G8</f>
        <v>Mercadillo</v>
      </c>
      <c r="B9" s="117">
        <f>Enero!B9</f>
        <v>0</v>
      </c>
      <c r="C9" s="117">
        <f>Febrero!B9</f>
        <v>0</v>
      </c>
      <c r="D9" s="117"/>
      <c r="E9" s="117"/>
      <c r="F9" s="117"/>
      <c r="G9" s="117"/>
      <c r="H9" s="117"/>
      <c r="I9" s="117"/>
      <c r="J9" s="117"/>
      <c r="K9" s="117"/>
      <c r="L9" s="117"/>
      <c r="M9" s="7"/>
      <c r="N9" s="117">
        <f t="shared" si="0"/>
        <v>0</v>
      </c>
      <c r="O9" s="117">
        <f t="shared" si="1"/>
        <v>0</v>
      </c>
      <c r="P9" s="152">
        <f t="shared" si="2"/>
        <v>0</v>
      </c>
    </row>
    <row r="10" spans="1:16" x14ac:dyDescent="0.25">
      <c r="A10" s="289" t="str">
        <f>aux!G9</f>
        <v>Mercadona</v>
      </c>
      <c r="B10" s="117">
        <f>Enero!B10</f>
        <v>0</v>
      </c>
      <c r="C10" s="117">
        <f>Febrero!B10</f>
        <v>0</v>
      </c>
      <c r="D10" s="117"/>
      <c r="E10" s="117"/>
      <c r="F10" s="117"/>
      <c r="G10" s="117"/>
      <c r="H10" s="117"/>
      <c r="I10" s="117"/>
      <c r="J10" s="117"/>
      <c r="K10" s="117"/>
      <c r="L10" s="117"/>
      <c r="M10" s="7"/>
      <c r="N10" s="117">
        <f t="shared" si="0"/>
        <v>0</v>
      </c>
      <c r="O10" s="117">
        <f t="shared" si="1"/>
        <v>0</v>
      </c>
      <c r="P10" s="152">
        <f t="shared" si="2"/>
        <v>0</v>
      </c>
    </row>
    <row r="11" spans="1:16" x14ac:dyDescent="0.25">
      <c r="A11" s="289" t="str">
        <f>aux!G10</f>
        <v>Shell</v>
      </c>
      <c r="B11" s="117">
        <f>Enero!B11</f>
        <v>0</v>
      </c>
      <c r="C11" s="117">
        <f>Febrero!B11</f>
        <v>0</v>
      </c>
      <c r="D11" s="117"/>
      <c r="E11" s="117"/>
      <c r="F11" s="117"/>
      <c r="G11" s="117"/>
      <c r="H11" s="117"/>
      <c r="I11" s="117"/>
      <c r="J11" s="117"/>
      <c r="K11" s="117"/>
      <c r="L11" s="117"/>
      <c r="M11" s="7"/>
      <c r="N11" s="117">
        <f t="shared" si="0"/>
        <v>0</v>
      </c>
      <c r="O11" s="117">
        <f t="shared" si="1"/>
        <v>0</v>
      </c>
      <c r="P11" s="152">
        <f t="shared" si="2"/>
        <v>0</v>
      </c>
    </row>
    <row r="12" spans="1:16" x14ac:dyDescent="0.25">
      <c r="A12" s="289" t="str">
        <f>aux!G11</f>
        <v>Valentín</v>
      </c>
      <c r="B12" s="117">
        <f>Enero!B12</f>
        <v>0</v>
      </c>
      <c r="C12" s="117">
        <f>Febrero!B12</f>
        <v>0</v>
      </c>
      <c r="D12" s="117"/>
      <c r="E12" s="117"/>
      <c r="F12" s="117"/>
      <c r="G12" s="117"/>
      <c r="H12" s="117"/>
      <c r="I12" s="117"/>
      <c r="J12" s="117"/>
      <c r="K12" s="117"/>
      <c r="L12" s="117"/>
      <c r="M12" s="7"/>
      <c r="N12" s="117">
        <f t="shared" ref="N12:N13" si="3">SUM(B12:M12)</f>
        <v>0</v>
      </c>
      <c r="O12" s="117">
        <f t="shared" ref="O12:O13" si="4">N12/2</f>
        <v>0</v>
      </c>
      <c r="P12" s="152">
        <f t="shared" ref="P12:P13" si="5">N12/12</f>
        <v>0</v>
      </c>
    </row>
    <row r="13" spans="1:16" x14ac:dyDescent="0.25">
      <c r="A13" s="289" t="str">
        <f>aux!G12</f>
        <v>Otros</v>
      </c>
      <c r="B13" s="117">
        <f>Enero!B13</f>
        <v>0</v>
      </c>
      <c r="C13" s="117">
        <f>Febrero!B13</f>
        <v>0</v>
      </c>
      <c r="D13" s="117"/>
      <c r="E13" s="117"/>
      <c r="F13" s="117"/>
      <c r="G13" s="117"/>
      <c r="H13" s="117"/>
      <c r="I13" s="117"/>
      <c r="J13" s="117"/>
      <c r="K13" s="117"/>
      <c r="L13" s="117"/>
      <c r="M13" s="7"/>
      <c r="N13" s="117">
        <f t="shared" si="3"/>
        <v>0</v>
      </c>
      <c r="O13" s="117">
        <f t="shared" si="4"/>
        <v>0</v>
      </c>
      <c r="P13" s="152">
        <f t="shared" si="5"/>
        <v>0</v>
      </c>
    </row>
    <row r="14" spans="1:16" x14ac:dyDescent="0.25">
      <c r="A14" s="288" t="str">
        <f>aux!D4</f>
        <v>GastosCasa</v>
      </c>
      <c r="B14" s="116">
        <f>Enero!B14</f>
        <v>0</v>
      </c>
      <c r="C14" s="116">
        <f>Febrero!B14</f>
        <v>0</v>
      </c>
      <c r="D14" s="116"/>
      <c r="E14" s="116"/>
      <c r="F14" s="116"/>
      <c r="G14" s="116"/>
      <c r="H14" s="116"/>
      <c r="I14" s="116"/>
      <c r="J14" s="116"/>
      <c r="K14" s="116"/>
      <c r="L14" s="116"/>
      <c r="M14" s="112"/>
      <c r="N14" s="116">
        <f t="shared" si="0"/>
        <v>0</v>
      </c>
      <c r="O14" s="116">
        <f t="shared" si="1"/>
        <v>0</v>
      </c>
      <c r="P14" s="151">
        <f t="shared" si="2"/>
        <v>0</v>
      </c>
    </row>
    <row r="15" spans="1:16" x14ac:dyDescent="0.25">
      <c r="A15" s="289" t="str">
        <f>aux!H3</f>
        <v>Alquiler</v>
      </c>
      <c r="B15" s="117">
        <f>Enero!B15</f>
        <v>0</v>
      </c>
      <c r="C15" s="117">
        <f>Febrero!B15</f>
        <v>0</v>
      </c>
      <c r="D15" s="117"/>
      <c r="E15" s="117"/>
      <c r="F15" s="117"/>
      <c r="G15" s="117"/>
      <c r="H15" s="117"/>
      <c r="I15" s="117"/>
      <c r="J15" s="117"/>
      <c r="K15" s="117"/>
      <c r="L15" s="117"/>
      <c r="M15" s="7"/>
      <c r="N15" s="117">
        <f t="shared" si="0"/>
        <v>0</v>
      </c>
      <c r="O15" s="117">
        <f t="shared" si="1"/>
        <v>0</v>
      </c>
      <c r="P15" s="152">
        <f t="shared" si="2"/>
        <v>0</v>
      </c>
    </row>
    <row r="16" spans="1:16" x14ac:dyDescent="0.25">
      <c r="A16" s="289" t="str">
        <f>aux!H4</f>
        <v>Aseo</v>
      </c>
      <c r="B16" s="117">
        <f>Enero!B16</f>
        <v>0</v>
      </c>
      <c r="C16" s="117">
        <f>Febrero!B16</f>
        <v>0</v>
      </c>
      <c r="D16" s="117"/>
      <c r="E16" s="117"/>
      <c r="F16" s="117"/>
      <c r="G16" s="117"/>
      <c r="H16" s="117"/>
      <c r="I16" s="117"/>
      <c r="J16" s="117"/>
      <c r="K16" s="117"/>
      <c r="L16" s="117"/>
      <c r="M16" s="7"/>
      <c r="N16" s="117">
        <f t="shared" si="0"/>
        <v>0</v>
      </c>
      <c r="O16" s="117">
        <f t="shared" si="1"/>
        <v>0</v>
      </c>
      <c r="P16" s="152">
        <f t="shared" si="2"/>
        <v>0</v>
      </c>
    </row>
    <row r="17" spans="1:16" x14ac:dyDescent="0.25">
      <c r="A17" s="289" t="str">
        <f>aux!H5</f>
        <v>Compras para casa</v>
      </c>
      <c r="B17" s="117">
        <f>Enero!B17</f>
        <v>0</v>
      </c>
      <c r="C17" s="117">
        <f>Febrero!B17</f>
        <v>0</v>
      </c>
      <c r="D17" s="117"/>
      <c r="E17" s="117"/>
      <c r="F17" s="117"/>
      <c r="G17" s="117"/>
      <c r="H17" s="117"/>
      <c r="I17" s="117"/>
      <c r="J17" s="117"/>
      <c r="K17" s="117"/>
      <c r="L17" s="117"/>
      <c r="M17" s="7"/>
      <c r="N17" s="117">
        <f t="shared" si="0"/>
        <v>0</v>
      </c>
      <c r="O17" s="117">
        <f t="shared" si="1"/>
        <v>0</v>
      </c>
      <c r="P17" s="152">
        <f t="shared" si="2"/>
        <v>0</v>
      </c>
    </row>
    <row r="18" spans="1:16" x14ac:dyDescent="0.25">
      <c r="A18" s="289" t="str">
        <f>aux!H6</f>
        <v>Doc. Imp. Multas</v>
      </c>
      <c r="B18" s="117">
        <f>Enero!B18</f>
        <v>0</v>
      </c>
      <c r="C18" s="117">
        <f>Febrero!B18</f>
        <v>0</v>
      </c>
      <c r="D18" s="117"/>
      <c r="E18" s="117"/>
      <c r="F18" s="117"/>
      <c r="G18" s="117"/>
      <c r="H18" s="117"/>
      <c r="I18" s="117"/>
      <c r="J18" s="117"/>
      <c r="K18" s="117"/>
      <c r="L18" s="117"/>
      <c r="M18" s="7"/>
      <c r="N18" s="117">
        <f t="shared" si="0"/>
        <v>0</v>
      </c>
      <c r="O18" s="117">
        <f t="shared" si="1"/>
        <v>0</v>
      </c>
      <c r="P18" s="152">
        <f t="shared" si="2"/>
        <v>0</v>
      </c>
    </row>
    <row r="19" spans="1:16" x14ac:dyDescent="0.25">
      <c r="A19" s="289" t="str">
        <f>aux!H7</f>
        <v>Productos limpieza</v>
      </c>
      <c r="B19" s="117">
        <f>Enero!B19</f>
        <v>0</v>
      </c>
      <c r="C19" s="117">
        <f>Febrero!B19</f>
        <v>0</v>
      </c>
      <c r="D19" s="117"/>
      <c r="E19" s="117"/>
      <c r="F19" s="117"/>
      <c r="G19" s="117"/>
      <c r="H19" s="117"/>
      <c r="I19" s="117"/>
      <c r="J19" s="117"/>
      <c r="K19" s="117"/>
      <c r="L19" s="117"/>
      <c r="M19" s="7"/>
      <c r="N19" s="117">
        <f t="shared" ref="N19:N26" si="6">SUM(B19:M19)</f>
        <v>0</v>
      </c>
      <c r="O19" s="117">
        <f t="shared" si="1"/>
        <v>0</v>
      </c>
      <c r="P19" s="152">
        <f t="shared" ref="P19:P26" si="7">N19/12</f>
        <v>0</v>
      </c>
    </row>
    <row r="20" spans="1:16" x14ac:dyDescent="0.25">
      <c r="A20" s="289" t="str">
        <f>aux!H8</f>
        <v>Salud</v>
      </c>
      <c r="B20" s="117">
        <f>Enero!B20</f>
        <v>0</v>
      </c>
      <c r="C20" s="117">
        <f>Febrero!B20</f>
        <v>0</v>
      </c>
      <c r="D20" s="117"/>
      <c r="E20" s="117"/>
      <c r="F20" s="117"/>
      <c r="G20" s="117"/>
      <c r="H20" s="117"/>
      <c r="I20" s="117"/>
      <c r="J20" s="117"/>
      <c r="K20" s="117"/>
      <c r="L20" s="117"/>
      <c r="M20" s="7"/>
      <c r="N20" s="117">
        <f t="shared" si="6"/>
        <v>0</v>
      </c>
      <c r="O20" s="117">
        <f t="shared" si="1"/>
        <v>0</v>
      </c>
      <c r="P20" s="152">
        <f t="shared" si="7"/>
        <v>0</v>
      </c>
    </row>
    <row r="21" spans="1:16" x14ac:dyDescent="0.25">
      <c r="A21" s="288" t="str">
        <f>aux!D5</f>
        <v>Lucas</v>
      </c>
      <c r="B21" s="116">
        <f>Enero!B21</f>
        <v>0</v>
      </c>
      <c r="C21" s="116">
        <f>Febrero!B21</f>
        <v>0</v>
      </c>
      <c r="D21" s="116"/>
      <c r="E21" s="116"/>
      <c r="F21" s="116"/>
      <c r="G21" s="116"/>
      <c r="H21" s="116"/>
      <c r="I21" s="116"/>
      <c r="J21" s="116"/>
      <c r="K21" s="116"/>
      <c r="L21" s="116"/>
      <c r="M21" s="112"/>
      <c r="N21" s="116">
        <f t="shared" si="6"/>
        <v>0</v>
      </c>
      <c r="O21" s="116">
        <f t="shared" si="1"/>
        <v>0</v>
      </c>
      <c r="P21" s="151">
        <f t="shared" si="7"/>
        <v>0</v>
      </c>
    </row>
    <row r="22" spans="1:16" x14ac:dyDescent="0.25">
      <c r="A22" s="289" t="str">
        <f>aux!I3</f>
        <v>Complementos</v>
      </c>
      <c r="B22" s="117">
        <f>Enero!B22</f>
        <v>0</v>
      </c>
      <c r="C22" s="117">
        <f>Febrero!B22</f>
        <v>0</v>
      </c>
      <c r="D22" s="117"/>
      <c r="E22" s="117"/>
      <c r="F22" s="117"/>
      <c r="G22" s="117"/>
      <c r="H22" s="117"/>
      <c r="I22" s="117"/>
      <c r="J22" s="117"/>
      <c r="K22" s="117"/>
      <c r="L22" s="117"/>
      <c r="M22" s="7"/>
      <c r="N22" s="117">
        <f t="shared" si="6"/>
        <v>0</v>
      </c>
      <c r="O22" s="117">
        <f t="shared" si="1"/>
        <v>0</v>
      </c>
      <c r="P22" s="152">
        <f t="shared" si="7"/>
        <v>0</v>
      </c>
    </row>
    <row r="23" spans="1:16" x14ac:dyDescent="0.25">
      <c r="A23" s="289" t="str">
        <f>aux!I4</f>
        <v>Chucherías</v>
      </c>
      <c r="B23" s="117">
        <f>Enero!B23</f>
        <v>0</v>
      </c>
      <c r="C23" s="117">
        <f>Febrero!B23</f>
        <v>0</v>
      </c>
      <c r="D23" s="117"/>
      <c r="E23" s="117"/>
      <c r="F23" s="117"/>
      <c r="G23" s="117"/>
      <c r="H23" s="117"/>
      <c r="I23" s="117"/>
      <c r="J23" s="117"/>
      <c r="K23" s="117"/>
      <c r="L23" s="117"/>
      <c r="M23" s="7"/>
      <c r="N23" s="117">
        <f t="shared" si="6"/>
        <v>0</v>
      </c>
      <c r="O23" s="117">
        <f t="shared" si="1"/>
        <v>0</v>
      </c>
      <c r="P23" s="152">
        <f t="shared" si="7"/>
        <v>0</v>
      </c>
    </row>
    <row r="24" spans="1:16" x14ac:dyDescent="0.25">
      <c r="A24" s="289" t="str">
        <f>aux!I5</f>
        <v>Piensos</v>
      </c>
      <c r="B24" s="117">
        <f>Enero!B24</f>
        <v>0</v>
      </c>
      <c r="C24" s="117">
        <f>Febrero!B24</f>
        <v>0</v>
      </c>
      <c r="D24" s="117"/>
      <c r="E24" s="117"/>
      <c r="F24" s="117"/>
      <c r="G24" s="117"/>
      <c r="H24" s="117"/>
      <c r="I24" s="117"/>
      <c r="J24" s="117"/>
      <c r="K24" s="117"/>
      <c r="L24" s="117"/>
      <c r="M24" s="7"/>
      <c r="N24" s="117">
        <f t="shared" si="6"/>
        <v>0</v>
      </c>
      <c r="O24" s="117">
        <f t="shared" si="1"/>
        <v>0</v>
      </c>
      <c r="P24" s="152">
        <f t="shared" si="7"/>
        <v>0</v>
      </c>
    </row>
    <row r="25" spans="1:16" x14ac:dyDescent="0.25">
      <c r="A25" s="289" t="str">
        <f>aux!I6</f>
        <v>Pollo</v>
      </c>
      <c r="B25" s="117">
        <f>Enero!B25</f>
        <v>0</v>
      </c>
      <c r="C25" s="117">
        <f>Febrero!B25</f>
        <v>0</v>
      </c>
      <c r="D25" s="117"/>
      <c r="E25" s="117"/>
      <c r="F25" s="117"/>
      <c r="G25" s="117"/>
      <c r="H25" s="117"/>
      <c r="I25" s="117"/>
      <c r="J25" s="117"/>
      <c r="K25" s="117"/>
      <c r="L25" s="117"/>
      <c r="M25" s="7"/>
      <c r="N25" s="117">
        <f t="shared" si="6"/>
        <v>0</v>
      </c>
      <c r="O25" s="117">
        <f t="shared" si="1"/>
        <v>0</v>
      </c>
      <c r="P25" s="152">
        <f t="shared" si="7"/>
        <v>0</v>
      </c>
    </row>
    <row r="26" spans="1:16" x14ac:dyDescent="0.25">
      <c r="A26" s="289" t="str">
        <f>aux!I7</f>
        <v>Veterinario</v>
      </c>
      <c r="B26" s="117">
        <f>Enero!B26</f>
        <v>0</v>
      </c>
      <c r="C26" s="117">
        <f>Febrero!B26</f>
        <v>0</v>
      </c>
      <c r="D26" s="117"/>
      <c r="E26" s="117"/>
      <c r="F26" s="117"/>
      <c r="G26" s="117"/>
      <c r="H26" s="117"/>
      <c r="I26" s="117"/>
      <c r="J26" s="117"/>
      <c r="K26" s="117"/>
      <c r="L26" s="117"/>
      <c r="M26" s="7"/>
      <c r="N26" s="117">
        <f t="shared" si="6"/>
        <v>0</v>
      </c>
      <c r="O26" s="117">
        <f t="shared" si="1"/>
        <v>0</v>
      </c>
      <c r="P26" s="152">
        <f t="shared" si="7"/>
        <v>0</v>
      </c>
    </row>
    <row r="27" spans="1:16" x14ac:dyDescent="0.25">
      <c r="A27" s="288" t="str">
        <f>aux!D6</f>
        <v>Recibos</v>
      </c>
      <c r="B27" s="116">
        <f>Enero!B27</f>
        <v>0</v>
      </c>
      <c r="C27" s="116">
        <f>Febrero!B27</f>
        <v>0</v>
      </c>
      <c r="D27" s="116"/>
      <c r="E27" s="116"/>
      <c r="F27" s="116"/>
      <c r="G27" s="116"/>
      <c r="H27" s="116"/>
      <c r="I27" s="116"/>
      <c r="J27" s="116"/>
      <c r="K27" s="116"/>
      <c r="L27" s="116"/>
      <c r="M27" s="112"/>
      <c r="N27" s="116">
        <f t="shared" ref="N27:N44" si="8">SUM(B27:M27)</f>
        <v>0</v>
      </c>
      <c r="O27" s="116">
        <f t="shared" si="1"/>
        <v>0</v>
      </c>
      <c r="P27" s="151">
        <f t="shared" ref="P27:P44" si="9">N27/12</f>
        <v>0</v>
      </c>
    </row>
    <row r="28" spans="1:16" x14ac:dyDescent="0.25">
      <c r="A28" s="289" t="str">
        <f>aux!J3</f>
        <v>Canal Isabel II</v>
      </c>
      <c r="B28" s="117">
        <f>Enero!B28</f>
        <v>0</v>
      </c>
      <c r="C28" s="117">
        <f>Febrero!B28</f>
        <v>0</v>
      </c>
      <c r="D28" s="117"/>
      <c r="E28" s="117"/>
      <c r="F28" s="117"/>
      <c r="G28" s="117"/>
      <c r="H28" s="117"/>
      <c r="I28" s="117"/>
      <c r="J28" s="117"/>
      <c r="K28" s="117"/>
      <c r="L28" s="117"/>
      <c r="M28" s="7"/>
      <c r="N28" s="117">
        <f t="shared" si="8"/>
        <v>0</v>
      </c>
      <c r="O28" s="117">
        <f t="shared" si="1"/>
        <v>0</v>
      </c>
      <c r="P28" s="152">
        <f t="shared" si="9"/>
        <v>0</v>
      </c>
    </row>
    <row r="29" spans="1:16" x14ac:dyDescent="0.25">
      <c r="A29" s="289" t="str">
        <f>aux!J4</f>
        <v>Gas Natural</v>
      </c>
      <c r="B29" s="117">
        <f>Enero!B29</f>
        <v>0</v>
      </c>
      <c r="C29" s="117">
        <f>Febrero!B29</f>
        <v>0</v>
      </c>
      <c r="D29" s="117"/>
      <c r="E29" s="117"/>
      <c r="F29" s="117"/>
      <c r="G29" s="117"/>
      <c r="H29" s="117"/>
      <c r="I29" s="117"/>
      <c r="J29" s="117"/>
      <c r="K29" s="117"/>
      <c r="L29" s="117"/>
      <c r="M29" s="7"/>
      <c r="N29" s="117">
        <f t="shared" si="8"/>
        <v>0</v>
      </c>
      <c r="O29" s="117">
        <f t="shared" si="1"/>
        <v>0</v>
      </c>
      <c r="P29" s="152">
        <f t="shared" si="9"/>
        <v>0</v>
      </c>
    </row>
    <row r="30" spans="1:16" x14ac:dyDescent="0.25">
      <c r="A30" s="289" t="str">
        <f>aux!J5</f>
        <v>Iberdrola</v>
      </c>
      <c r="B30" s="117">
        <f>Enero!B30</f>
        <v>0</v>
      </c>
      <c r="C30" s="117">
        <f>Febrero!B30</f>
        <v>0</v>
      </c>
      <c r="D30" s="117"/>
      <c r="E30" s="117"/>
      <c r="F30" s="117"/>
      <c r="G30" s="117"/>
      <c r="H30" s="117"/>
      <c r="I30" s="117"/>
      <c r="J30" s="117"/>
      <c r="K30" s="117"/>
      <c r="L30" s="117"/>
      <c r="M30" s="7"/>
      <c r="N30" s="117">
        <f t="shared" si="8"/>
        <v>0</v>
      </c>
      <c r="O30" s="117">
        <f t="shared" si="1"/>
        <v>0</v>
      </c>
      <c r="P30" s="152">
        <f t="shared" si="9"/>
        <v>0</v>
      </c>
    </row>
    <row r="31" spans="1:16" x14ac:dyDescent="0.25">
      <c r="A31" s="289" t="str">
        <f>aux!J6</f>
        <v>Lowi</v>
      </c>
      <c r="B31" s="117">
        <f>Enero!B31</f>
        <v>0</v>
      </c>
      <c r="C31" s="117">
        <f>Febrero!B31</f>
        <v>0</v>
      </c>
      <c r="D31" s="117"/>
      <c r="E31" s="117"/>
      <c r="F31" s="117"/>
      <c r="G31" s="117"/>
      <c r="H31" s="117"/>
      <c r="I31" s="117"/>
      <c r="J31" s="117"/>
      <c r="K31" s="117"/>
      <c r="L31" s="117"/>
      <c r="M31" s="7"/>
      <c r="N31" s="117">
        <f t="shared" si="8"/>
        <v>0</v>
      </c>
      <c r="O31" s="117">
        <f t="shared" si="1"/>
        <v>0</v>
      </c>
      <c r="P31" s="152">
        <f t="shared" si="9"/>
        <v>0</v>
      </c>
    </row>
    <row r="32" spans="1:16" x14ac:dyDescent="0.25">
      <c r="A32" s="289" t="str">
        <f>aux!J7</f>
        <v>Varios</v>
      </c>
      <c r="B32" s="117">
        <f>Enero!B32</f>
        <v>0</v>
      </c>
      <c r="C32" s="117">
        <f>Febrero!B32</f>
        <v>0</v>
      </c>
      <c r="D32" s="117"/>
      <c r="E32" s="117"/>
      <c r="F32" s="117"/>
      <c r="G32" s="117"/>
      <c r="H32" s="117"/>
      <c r="I32" s="117"/>
      <c r="J32" s="117"/>
      <c r="K32" s="117"/>
      <c r="L32" s="117"/>
      <c r="M32" s="7"/>
      <c r="N32" s="117">
        <f t="shared" si="8"/>
        <v>0</v>
      </c>
      <c r="O32" s="117">
        <f t="shared" si="1"/>
        <v>0</v>
      </c>
      <c r="P32" s="152">
        <f t="shared" si="9"/>
        <v>0</v>
      </c>
    </row>
    <row r="33" spans="1:16" x14ac:dyDescent="0.25">
      <c r="A33" s="287" t="str">
        <f>aux!E2</f>
        <v>Transporte</v>
      </c>
      <c r="B33" s="113">
        <f>Enero!B33</f>
        <v>0</v>
      </c>
      <c r="C33" s="113">
        <f>Febrero!B33</f>
        <v>0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4"/>
      <c r="N33" s="113">
        <f t="shared" si="8"/>
        <v>0</v>
      </c>
      <c r="O33" s="113">
        <f t="shared" si="1"/>
        <v>0</v>
      </c>
      <c r="P33" s="150">
        <f t="shared" si="9"/>
        <v>0</v>
      </c>
    </row>
    <row r="34" spans="1:16" x14ac:dyDescent="0.25">
      <c r="A34" s="288" t="str">
        <f>aux!E3</f>
        <v>JoseMari</v>
      </c>
      <c r="B34" s="116">
        <f>Enero!B34</f>
        <v>0</v>
      </c>
      <c r="C34" s="116">
        <f>Febrero!B34</f>
        <v>0</v>
      </c>
      <c r="D34" s="116"/>
      <c r="E34" s="116"/>
      <c r="F34" s="116"/>
      <c r="G34" s="116"/>
      <c r="H34" s="116"/>
      <c r="I34" s="116"/>
      <c r="J34" s="116"/>
      <c r="K34" s="116"/>
      <c r="L34" s="116"/>
      <c r="M34" s="112"/>
      <c r="N34" s="116">
        <f t="shared" si="8"/>
        <v>0</v>
      </c>
      <c r="O34" s="116">
        <f t="shared" si="1"/>
        <v>0</v>
      </c>
      <c r="P34" s="151">
        <f t="shared" si="9"/>
        <v>0</v>
      </c>
    </row>
    <row r="35" spans="1:16" x14ac:dyDescent="0.25">
      <c r="A35" s="289" t="str">
        <f>aux!L3</f>
        <v>Complementos</v>
      </c>
      <c r="B35" s="117">
        <f>Enero!B35</f>
        <v>0</v>
      </c>
      <c r="C35" s="117">
        <f>Febrero!B35</f>
        <v>0</v>
      </c>
      <c r="D35" s="117"/>
      <c r="E35" s="117"/>
      <c r="F35" s="117"/>
      <c r="G35" s="117"/>
      <c r="H35" s="117"/>
      <c r="I35" s="117"/>
      <c r="J35" s="117"/>
      <c r="K35" s="117"/>
      <c r="L35" s="117"/>
      <c r="M35" s="7"/>
      <c r="N35" s="117">
        <f t="shared" si="8"/>
        <v>0</v>
      </c>
      <c r="O35" s="117">
        <f t="shared" si="1"/>
        <v>0</v>
      </c>
      <c r="P35" s="152">
        <f t="shared" si="9"/>
        <v>0</v>
      </c>
    </row>
    <row r="36" spans="1:16" x14ac:dyDescent="0.25">
      <c r="A36" s="289" t="str">
        <f>aux!L4</f>
        <v>Gasolina</v>
      </c>
      <c r="B36" s="117">
        <f>Enero!B36</f>
        <v>0</v>
      </c>
      <c r="C36" s="117">
        <f>Febrero!B36</f>
        <v>0</v>
      </c>
      <c r="D36" s="117"/>
      <c r="E36" s="117"/>
      <c r="F36" s="117"/>
      <c r="G36" s="117"/>
      <c r="H36" s="117"/>
      <c r="I36" s="117"/>
      <c r="J36" s="117"/>
      <c r="K36" s="117"/>
      <c r="L36" s="117"/>
      <c r="M36" s="7"/>
      <c r="N36" s="117">
        <f t="shared" si="8"/>
        <v>0</v>
      </c>
      <c r="O36" s="117">
        <f t="shared" si="1"/>
        <v>0</v>
      </c>
      <c r="P36" s="152">
        <f t="shared" si="9"/>
        <v>0</v>
      </c>
    </row>
    <row r="37" spans="1:16" x14ac:dyDescent="0.25">
      <c r="A37" s="289" t="str">
        <f>aux!L5</f>
        <v>Imp. Multas y seguro</v>
      </c>
      <c r="B37" s="117">
        <f>Enero!B37</f>
        <v>0</v>
      </c>
      <c r="C37" s="117">
        <f>Febrero!B37</f>
        <v>0</v>
      </c>
      <c r="D37" s="117"/>
      <c r="E37" s="117"/>
      <c r="F37" s="117"/>
      <c r="G37" s="117"/>
      <c r="H37" s="117"/>
      <c r="I37" s="117"/>
      <c r="J37" s="117"/>
      <c r="K37" s="117"/>
      <c r="L37" s="117"/>
      <c r="M37" s="7"/>
      <c r="N37" s="117">
        <f t="shared" si="8"/>
        <v>0</v>
      </c>
      <c r="O37" s="117">
        <f t="shared" si="1"/>
        <v>0</v>
      </c>
      <c r="P37" s="152">
        <f t="shared" si="9"/>
        <v>0</v>
      </c>
    </row>
    <row r="38" spans="1:16" x14ac:dyDescent="0.25">
      <c r="A38" s="289" t="str">
        <f>aux!L6</f>
        <v>Taller</v>
      </c>
      <c r="B38" s="117">
        <f>Enero!B38</f>
        <v>0</v>
      </c>
      <c r="C38" s="117">
        <f>Febrero!B38</f>
        <v>0</v>
      </c>
      <c r="D38" s="117"/>
      <c r="E38" s="117"/>
      <c r="F38" s="117"/>
      <c r="G38" s="117"/>
      <c r="H38" s="117"/>
      <c r="I38" s="117"/>
      <c r="J38" s="117"/>
      <c r="K38" s="117"/>
      <c r="L38" s="117"/>
      <c r="M38" s="7"/>
      <c r="N38" s="117">
        <f t="shared" si="8"/>
        <v>0</v>
      </c>
      <c r="O38" s="117">
        <f t="shared" si="1"/>
        <v>0</v>
      </c>
      <c r="P38" s="152">
        <f t="shared" si="9"/>
        <v>0</v>
      </c>
    </row>
    <row r="39" spans="1:16" x14ac:dyDescent="0.25">
      <c r="A39" s="288" t="str">
        <f>aux!E4</f>
        <v>MariCarmen</v>
      </c>
      <c r="B39" s="116">
        <f>Enero!B39</f>
        <v>0</v>
      </c>
      <c r="C39" s="116">
        <f>Febrero!B39</f>
        <v>0</v>
      </c>
      <c r="D39" s="116"/>
      <c r="E39" s="116"/>
      <c r="F39" s="116"/>
      <c r="G39" s="116"/>
      <c r="H39" s="116"/>
      <c r="I39" s="116"/>
      <c r="J39" s="116"/>
      <c r="K39" s="116"/>
      <c r="L39" s="116"/>
      <c r="M39" s="112"/>
      <c r="N39" s="116">
        <f t="shared" si="8"/>
        <v>0</v>
      </c>
      <c r="O39" s="116">
        <f t="shared" si="1"/>
        <v>0</v>
      </c>
      <c r="P39" s="151">
        <f t="shared" si="9"/>
        <v>0</v>
      </c>
    </row>
    <row r="40" spans="1:16" x14ac:dyDescent="0.25">
      <c r="A40" s="289" t="str">
        <f>aux!M3</f>
        <v>Complementos</v>
      </c>
      <c r="B40" s="117">
        <f>Enero!B40</f>
        <v>0</v>
      </c>
      <c r="C40" s="117">
        <f>Febrero!B40</f>
        <v>0</v>
      </c>
      <c r="D40" s="117"/>
      <c r="E40" s="117"/>
      <c r="F40" s="117"/>
      <c r="G40" s="117"/>
      <c r="H40" s="117"/>
      <c r="I40" s="117"/>
      <c r="J40" s="117"/>
      <c r="K40" s="117"/>
      <c r="L40" s="117"/>
      <c r="M40" s="7"/>
      <c r="N40" s="117">
        <f t="shared" si="8"/>
        <v>0</v>
      </c>
      <c r="O40" s="117">
        <f t="shared" si="1"/>
        <v>0</v>
      </c>
      <c r="P40" s="152">
        <f t="shared" si="9"/>
        <v>0</v>
      </c>
    </row>
    <row r="41" spans="1:16" x14ac:dyDescent="0.25">
      <c r="A41" s="289" t="str">
        <f>aux!M4</f>
        <v>Gasolina</v>
      </c>
      <c r="B41" s="117">
        <f>Enero!B41</f>
        <v>0</v>
      </c>
      <c r="C41" s="117">
        <f>Febrero!B41</f>
        <v>0</v>
      </c>
      <c r="D41" s="117"/>
      <c r="E41" s="117"/>
      <c r="F41" s="117"/>
      <c r="G41" s="117"/>
      <c r="H41" s="117"/>
      <c r="I41" s="117"/>
      <c r="J41" s="117"/>
      <c r="K41" s="117"/>
      <c r="L41" s="117"/>
      <c r="M41" s="7"/>
      <c r="N41" s="117">
        <f t="shared" si="8"/>
        <v>0</v>
      </c>
      <c r="O41" s="117">
        <f t="shared" si="1"/>
        <v>0</v>
      </c>
      <c r="P41" s="152">
        <f t="shared" si="9"/>
        <v>0</v>
      </c>
    </row>
    <row r="42" spans="1:16" x14ac:dyDescent="0.25">
      <c r="A42" s="289" t="str">
        <f>aux!M5</f>
        <v>Imp. Multas y seguro</v>
      </c>
      <c r="B42" s="117">
        <f>Enero!B42</f>
        <v>0</v>
      </c>
      <c r="C42" s="117">
        <f>Febrero!B42</f>
        <v>0</v>
      </c>
      <c r="D42" s="117"/>
      <c r="E42" s="117"/>
      <c r="F42" s="117"/>
      <c r="G42" s="117"/>
      <c r="H42" s="117"/>
      <c r="I42" s="117"/>
      <c r="J42" s="117"/>
      <c r="K42" s="117"/>
      <c r="L42" s="117"/>
      <c r="M42" s="7"/>
      <c r="N42" s="117">
        <f t="shared" si="8"/>
        <v>0</v>
      </c>
      <c r="O42" s="117">
        <f t="shared" si="1"/>
        <v>0</v>
      </c>
      <c r="P42" s="152">
        <f t="shared" si="9"/>
        <v>0</v>
      </c>
    </row>
    <row r="43" spans="1:16" x14ac:dyDescent="0.25">
      <c r="A43" s="289" t="str">
        <f>aux!M6</f>
        <v>Taller</v>
      </c>
      <c r="B43" s="117">
        <f>Enero!B43</f>
        <v>0</v>
      </c>
      <c r="C43" s="117">
        <f>Febrero!B43</f>
        <v>0</v>
      </c>
      <c r="D43" s="117"/>
      <c r="E43" s="117"/>
      <c r="F43" s="117"/>
      <c r="G43" s="117"/>
      <c r="H43" s="117"/>
      <c r="I43" s="117"/>
      <c r="J43" s="117"/>
      <c r="K43" s="117"/>
      <c r="L43" s="117"/>
      <c r="M43" s="7"/>
      <c r="N43" s="117">
        <f t="shared" si="8"/>
        <v>0</v>
      </c>
      <c r="O43" s="117">
        <f t="shared" si="1"/>
        <v>0</v>
      </c>
      <c r="P43" s="152">
        <f t="shared" si="9"/>
        <v>0</v>
      </c>
    </row>
    <row r="44" spans="1:16" x14ac:dyDescent="0.25">
      <c r="A44" s="288" t="str">
        <f>aux!E5</f>
        <v>OtrosTrans</v>
      </c>
      <c r="B44" s="116">
        <f>Enero!B44</f>
        <v>0</v>
      </c>
      <c r="C44" s="116">
        <f>Febrero!B44</f>
        <v>0</v>
      </c>
      <c r="D44" s="116"/>
      <c r="E44" s="116"/>
      <c r="F44" s="116"/>
      <c r="G44" s="116"/>
      <c r="H44" s="116"/>
      <c r="I44" s="116"/>
      <c r="J44" s="116"/>
      <c r="K44" s="116"/>
      <c r="L44" s="116"/>
      <c r="M44" s="112"/>
      <c r="N44" s="116">
        <f t="shared" si="8"/>
        <v>0</v>
      </c>
      <c r="O44" s="116">
        <f t="shared" si="1"/>
        <v>0</v>
      </c>
      <c r="P44" s="151">
        <f t="shared" si="9"/>
        <v>0</v>
      </c>
    </row>
    <row r="45" spans="1:16" x14ac:dyDescent="0.25">
      <c r="A45" s="289" t="str">
        <f>aux!N3</f>
        <v>Autobús / Metro</v>
      </c>
      <c r="B45" s="117">
        <f>Enero!B45</f>
        <v>0</v>
      </c>
      <c r="C45" s="117">
        <f>Febrero!B45</f>
        <v>0</v>
      </c>
      <c r="D45" s="117"/>
      <c r="E45" s="117"/>
      <c r="F45" s="117"/>
      <c r="G45" s="117"/>
      <c r="H45" s="117"/>
      <c r="I45" s="117"/>
      <c r="J45" s="117"/>
      <c r="K45" s="117"/>
      <c r="L45" s="117"/>
      <c r="M45" s="7"/>
      <c r="N45" s="117">
        <f>SUM(B45:M45)</f>
        <v>0</v>
      </c>
      <c r="O45" s="117">
        <f t="shared" si="1"/>
        <v>0</v>
      </c>
      <c r="P45" s="152">
        <f>N45/12</f>
        <v>0</v>
      </c>
    </row>
    <row r="46" spans="1:16" x14ac:dyDescent="0.25">
      <c r="A46" s="289" t="str">
        <f>aux!N4</f>
        <v>Cercanías</v>
      </c>
      <c r="B46" s="117">
        <f>Enero!B46</f>
        <v>0</v>
      </c>
      <c r="C46" s="117">
        <f>Febrero!B46</f>
        <v>0</v>
      </c>
      <c r="D46" s="117"/>
      <c r="E46" s="117"/>
      <c r="F46" s="117"/>
      <c r="G46" s="117"/>
      <c r="H46" s="117"/>
      <c r="I46" s="117"/>
      <c r="J46" s="117"/>
      <c r="K46" s="117"/>
      <c r="L46" s="117"/>
      <c r="M46" s="7"/>
      <c r="N46" s="117">
        <f>SUM(B46:M46)</f>
        <v>0</v>
      </c>
      <c r="O46" s="117">
        <f t="shared" si="1"/>
        <v>0</v>
      </c>
      <c r="P46" s="152">
        <f>N46/12</f>
        <v>0</v>
      </c>
    </row>
    <row r="47" spans="1:16" x14ac:dyDescent="0.25">
      <c r="A47" s="289" t="str">
        <f>aux!N5</f>
        <v>Parking</v>
      </c>
      <c r="B47" s="117">
        <f>Enero!B47</f>
        <v>0</v>
      </c>
      <c r="C47" s="117">
        <f>Febrero!B47</f>
        <v>0</v>
      </c>
      <c r="D47" s="117"/>
      <c r="E47" s="117"/>
      <c r="F47" s="117"/>
      <c r="G47" s="117"/>
      <c r="H47" s="117"/>
      <c r="I47" s="117"/>
      <c r="J47" s="117"/>
      <c r="K47" s="117"/>
      <c r="L47" s="117"/>
      <c r="M47" s="7"/>
      <c r="N47" s="117">
        <f>SUM(B47:M47)</f>
        <v>0</v>
      </c>
      <c r="O47" s="117">
        <f t="shared" si="1"/>
        <v>0</v>
      </c>
      <c r="P47" s="152">
        <f>N47/12</f>
        <v>0</v>
      </c>
    </row>
    <row r="48" spans="1:16" x14ac:dyDescent="0.25">
      <c r="A48" s="289" t="str">
        <f>aux!N6</f>
        <v>Vespa gasolina</v>
      </c>
      <c r="B48" s="117">
        <f>Enero!B48</f>
        <v>0</v>
      </c>
      <c r="C48" s="117">
        <f>Febrero!B48</f>
        <v>0</v>
      </c>
      <c r="D48" s="117"/>
      <c r="E48" s="117"/>
      <c r="F48" s="117"/>
      <c r="G48" s="117"/>
      <c r="H48" s="117"/>
      <c r="I48" s="117"/>
      <c r="J48" s="117"/>
      <c r="K48" s="117"/>
      <c r="L48" s="117"/>
      <c r="M48" s="7"/>
      <c r="N48" s="117">
        <f>SUM(B48:M48)</f>
        <v>0</v>
      </c>
      <c r="O48" s="117">
        <f t="shared" si="1"/>
        <v>0</v>
      </c>
      <c r="P48" s="152">
        <f>N48/12</f>
        <v>0</v>
      </c>
    </row>
    <row r="49" spans="1:16" x14ac:dyDescent="0.25">
      <c r="A49" s="289" t="str">
        <f>aux!N7</f>
        <v>Vespa taller</v>
      </c>
      <c r="B49" s="117">
        <f>Enero!B49</f>
        <v>0</v>
      </c>
      <c r="C49" s="117">
        <f>Febrero!B49</f>
        <v>0</v>
      </c>
      <c r="D49" s="117"/>
      <c r="E49" s="117"/>
      <c r="F49" s="117"/>
      <c r="G49" s="117"/>
      <c r="H49" s="117"/>
      <c r="I49" s="117"/>
      <c r="J49" s="117"/>
      <c r="K49" s="117"/>
      <c r="L49" s="117"/>
      <c r="M49" s="7"/>
      <c r="N49" s="117">
        <f t="shared" ref="N49:N60" si="10">SUM(B49:M49)</f>
        <v>0</v>
      </c>
      <c r="O49" s="117">
        <f t="shared" si="1"/>
        <v>0</v>
      </c>
      <c r="P49" s="152">
        <f t="shared" ref="P49:P60" si="11">N49/12</f>
        <v>0</v>
      </c>
    </row>
    <row r="50" spans="1:16" x14ac:dyDescent="0.25">
      <c r="A50" s="290" t="str">
        <f>aux!A1</f>
        <v>Obligatorios</v>
      </c>
      <c r="B50" s="118">
        <f>Enero!B50</f>
        <v>0</v>
      </c>
      <c r="C50" s="118">
        <f>Febrero!B50</f>
        <v>0</v>
      </c>
      <c r="D50" s="118"/>
      <c r="E50" s="118"/>
      <c r="F50" s="118"/>
      <c r="G50" s="118"/>
      <c r="H50" s="118"/>
      <c r="I50" s="118"/>
      <c r="J50" s="118"/>
      <c r="K50" s="118"/>
      <c r="L50" s="118"/>
      <c r="M50" s="47"/>
      <c r="N50" s="118">
        <f t="shared" si="10"/>
        <v>0</v>
      </c>
      <c r="O50" s="118">
        <f t="shared" si="1"/>
        <v>0</v>
      </c>
      <c r="P50" s="153">
        <f t="shared" si="11"/>
        <v>0</v>
      </c>
    </row>
    <row r="51" spans="1:16" x14ac:dyDescent="0.25">
      <c r="A51" s="291" t="str">
        <f>aux!A4</f>
        <v>Ocio</v>
      </c>
      <c r="B51" s="113">
        <f>Enero!B51</f>
        <v>0</v>
      </c>
      <c r="C51" s="113">
        <f>Febrero!B51</f>
        <v>0</v>
      </c>
      <c r="D51" s="113"/>
      <c r="E51" s="113"/>
      <c r="F51" s="113"/>
      <c r="G51" s="113"/>
      <c r="H51" s="113"/>
      <c r="I51" s="113"/>
      <c r="J51" s="113"/>
      <c r="K51" s="113"/>
      <c r="L51" s="113"/>
      <c r="M51" s="114"/>
      <c r="N51" s="113">
        <f t="shared" si="10"/>
        <v>0</v>
      </c>
      <c r="O51" s="113">
        <f t="shared" si="1"/>
        <v>0</v>
      </c>
      <c r="P51" s="150">
        <f t="shared" si="11"/>
        <v>0</v>
      </c>
    </row>
    <row r="52" spans="1:16" x14ac:dyDescent="0.25">
      <c r="A52" s="288" t="str">
        <f>aux!P2</f>
        <v>Bebida</v>
      </c>
      <c r="B52" s="116">
        <f>Enero!B52</f>
        <v>0</v>
      </c>
      <c r="C52" s="116">
        <f>Febrero!B52</f>
        <v>0</v>
      </c>
      <c r="D52" s="116"/>
      <c r="E52" s="116"/>
      <c r="F52" s="116"/>
      <c r="G52" s="116"/>
      <c r="H52" s="116"/>
      <c r="I52" s="116"/>
      <c r="J52" s="116"/>
      <c r="K52" s="116"/>
      <c r="L52" s="116"/>
      <c r="M52" s="112"/>
      <c r="N52" s="116">
        <f t="shared" si="10"/>
        <v>0</v>
      </c>
      <c r="O52" s="116">
        <f t="shared" si="1"/>
        <v>0</v>
      </c>
      <c r="P52" s="151">
        <f t="shared" si="11"/>
        <v>0</v>
      </c>
    </row>
    <row r="53" spans="1:16" x14ac:dyDescent="0.25">
      <c r="A53" s="292" t="str">
        <f>aux!P3</f>
        <v>Alcalá</v>
      </c>
      <c r="B53" s="119">
        <f>Enero!B53</f>
        <v>0</v>
      </c>
      <c r="C53" s="119">
        <f>Febrero!B53</f>
        <v>0</v>
      </c>
      <c r="D53" s="119"/>
      <c r="E53" s="119"/>
      <c r="F53" s="119"/>
      <c r="G53" s="119"/>
      <c r="H53" s="119"/>
      <c r="I53" s="119"/>
      <c r="J53" s="119"/>
      <c r="K53" s="119"/>
      <c r="L53" s="119"/>
      <c r="M53" s="8"/>
      <c r="N53" s="119">
        <f t="shared" si="10"/>
        <v>0</v>
      </c>
      <c r="O53" s="119">
        <f t="shared" si="1"/>
        <v>0</v>
      </c>
      <c r="P53" s="154">
        <f t="shared" si="11"/>
        <v>0</v>
      </c>
    </row>
    <row r="54" spans="1:16" x14ac:dyDescent="0.25">
      <c r="A54" s="292" t="str">
        <f>aux!P4</f>
        <v>Cerceda</v>
      </c>
      <c r="B54" s="119">
        <f>Enero!B54</f>
        <v>0</v>
      </c>
      <c r="C54" s="119">
        <f>Febrero!B54</f>
        <v>0</v>
      </c>
      <c r="D54" s="119"/>
      <c r="E54" s="119"/>
      <c r="F54" s="119"/>
      <c r="G54" s="119"/>
      <c r="H54" s="119"/>
      <c r="I54" s="119"/>
      <c r="J54" s="119"/>
      <c r="K54" s="119"/>
      <c r="L54" s="119"/>
      <c r="M54" s="8"/>
      <c r="N54" s="119">
        <f t="shared" si="10"/>
        <v>0</v>
      </c>
      <c r="O54" s="119">
        <f t="shared" si="1"/>
        <v>0</v>
      </c>
      <c r="P54" s="154">
        <f t="shared" si="11"/>
        <v>0</v>
      </c>
    </row>
    <row r="55" spans="1:16" x14ac:dyDescent="0.25">
      <c r="A55" s="292" t="str">
        <f>aux!P5</f>
        <v>Madrid</v>
      </c>
      <c r="B55" s="119">
        <f>Enero!B55</f>
        <v>0</v>
      </c>
      <c r="C55" s="119">
        <f>Febrero!B55</f>
        <v>0</v>
      </c>
      <c r="D55" s="119"/>
      <c r="E55" s="119"/>
      <c r="F55" s="119"/>
      <c r="G55" s="119"/>
      <c r="H55" s="119"/>
      <c r="I55" s="119"/>
      <c r="J55" s="119"/>
      <c r="K55" s="119"/>
      <c r="L55" s="119"/>
      <c r="M55" s="8"/>
      <c r="N55" s="119">
        <f t="shared" si="10"/>
        <v>0</v>
      </c>
      <c r="O55" s="119">
        <f t="shared" si="1"/>
        <v>0</v>
      </c>
      <c r="P55" s="154">
        <f t="shared" si="11"/>
        <v>0</v>
      </c>
    </row>
    <row r="56" spans="1:16" x14ac:dyDescent="0.25">
      <c r="A56" s="292" t="str">
        <f>aux!P6</f>
        <v>Pozuelo</v>
      </c>
      <c r="B56" s="119">
        <f>Enero!B56</f>
        <v>0</v>
      </c>
      <c r="C56" s="119">
        <f>Febrero!B56</f>
        <v>0</v>
      </c>
      <c r="D56" s="119"/>
      <c r="E56" s="119"/>
      <c r="F56" s="119"/>
      <c r="G56" s="119"/>
      <c r="H56" s="119"/>
      <c r="I56" s="119"/>
      <c r="J56" s="119"/>
      <c r="K56" s="119"/>
      <c r="L56" s="119"/>
      <c r="M56" s="8"/>
      <c r="N56" s="119">
        <f t="shared" si="10"/>
        <v>0</v>
      </c>
      <c r="O56" s="119">
        <f t="shared" si="1"/>
        <v>0</v>
      </c>
      <c r="P56" s="154">
        <f t="shared" si="11"/>
        <v>0</v>
      </c>
    </row>
    <row r="57" spans="1:16" x14ac:dyDescent="0.25">
      <c r="A57" s="292" t="str">
        <f>aux!P7</f>
        <v>Otros</v>
      </c>
      <c r="B57" s="119">
        <f>Enero!B57</f>
        <v>0</v>
      </c>
      <c r="C57" s="119">
        <f>Febrero!B57</f>
        <v>0</v>
      </c>
      <c r="D57" s="119"/>
      <c r="E57" s="119"/>
      <c r="F57" s="119"/>
      <c r="G57" s="119"/>
      <c r="H57" s="119"/>
      <c r="I57" s="119"/>
      <c r="J57" s="119"/>
      <c r="K57" s="119"/>
      <c r="L57" s="119"/>
      <c r="M57" s="8"/>
      <c r="N57" s="119">
        <f t="shared" si="10"/>
        <v>0</v>
      </c>
      <c r="O57" s="119">
        <f t="shared" si="1"/>
        <v>0</v>
      </c>
      <c r="P57" s="154">
        <f t="shared" si="11"/>
        <v>0</v>
      </c>
    </row>
    <row r="58" spans="1:16" x14ac:dyDescent="0.25">
      <c r="A58" s="293" t="str">
        <f>aux!Q2</f>
        <v>Comida</v>
      </c>
      <c r="B58" s="116">
        <f>Enero!B58</f>
        <v>0</v>
      </c>
      <c r="C58" s="116">
        <f>Febrero!B58</f>
        <v>0</v>
      </c>
      <c r="D58" s="116"/>
      <c r="E58" s="116"/>
      <c r="F58" s="116"/>
      <c r="G58" s="116"/>
      <c r="H58" s="116"/>
      <c r="I58" s="116"/>
      <c r="J58" s="116"/>
      <c r="K58" s="116"/>
      <c r="L58" s="116"/>
      <c r="M58" s="112"/>
      <c r="N58" s="116">
        <f t="shared" si="10"/>
        <v>0</v>
      </c>
      <c r="O58" s="116">
        <f t="shared" si="1"/>
        <v>0</v>
      </c>
      <c r="P58" s="151">
        <f t="shared" si="11"/>
        <v>0</v>
      </c>
    </row>
    <row r="59" spans="1:16" x14ac:dyDescent="0.25">
      <c r="A59" s="292" t="str">
        <f>aux!Q3</f>
        <v>Alcalá</v>
      </c>
      <c r="B59" s="119">
        <f>Enero!B59</f>
        <v>0</v>
      </c>
      <c r="C59" s="119">
        <f>Febrero!B59</f>
        <v>0</v>
      </c>
      <c r="D59" s="119"/>
      <c r="E59" s="119"/>
      <c r="F59" s="119"/>
      <c r="G59" s="119"/>
      <c r="H59" s="119"/>
      <c r="I59" s="119"/>
      <c r="J59" s="119"/>
      <c r="K59" s="119"/>
      <c r="L59" s="119"/>
      <c r="M59" s="8"/>
      <c r="N59" s="119">
        <f t="shared" si="10"/>
        <v>0</v>
      </c>
      <c r="O59" s="119">
        <f t="shared" si="1"/>
        <v>0</v>
      </c>
      <c r="P59" s="154">
        <f t="shared" si="11"/>
        <v>0</v>
      </c>
    </row>
    <row r="60" spans="1:16" x14ac:dyDescent="0.25">
      <c r="A60" s="292" t="str">
        <f>aux!Q4</f>
        <v>Cerceda</v>
      </c>
      <c r="B60" s="119">
        <f>Enero!B60</f>
        <v>0</v>
      </c>
      <c r="C60" s="119">
        <f>Febrero!B60</f>
        <v>0</v>
      </c>
      <c r="D60" s="119"/>
      <c r="E60" s="119"/>
      <c r="F60" s="119"/>
      <c r="G60" s="119"/>
      <c r="H60" s="119"/>
      <c r="I60" s="119"/>
      <c r="J60" s="119"/>
      <c r="K60" s="119"/>
      <c r="L60" s="119"/>
      <c r="M60" s="8"/>
      <c r="N60" s="119">
        <f t="shared" si="10"/>
        <v>0</v>
      </c>
      <c r="O60" s="119">
        <f t="shared" si="1"/>
        <v>0</v>
      </c>
      <c r="P60" s="154">
        <f t="shared" si="11"/>
        <v>0</v>
      </c>
    </row>
    <row r="61" spans="1:16" x14ac:dyDescent="0.25">
      <c r="A61" s="292" t="str">
        <f>aux!Q5</f>
        <v>Madrid</v>
      </c>
      <c r="B61" s="119">
        <f>Enero!B61</f>
        <v>0</v>
      </c>
      <c r="C61" s="119">
        <f>Febrero!B61</f>
        <v>0</v>
      </c>
      <c r="D61" s="119"/>
      <c r="E61" s="119"/>
      <c r="F61" s="119"/>
      <c r="G61" s="119"/>
      <c r="H61" s="119"/>
      <c r="I61" s="119"/>
      <c r="J61" s="119"/>
      <c r="K61" s="119"/>
      <c r="L61" s="119"/>
      <c r="M61" s="8"/>
      <c r="N61" s="119">
        <f t="shared" ref="N61:N68" si="12">SUM(B61:M61)</f>
        <v>0</v>
      </c>
      <c r="O61" s="119">
        <f t="shared" si="1"/>
        <v>0</v>
      </c>
      <c r="P61" s="154">
        <f t="shared" ref="P61:P63" si="13">N61/12</f>
        <v>0</v>
      </c>
    </row>
    <row r="62" spans="1:16" x14ac:dyDescent="0.25">
      <c r="A62" s="292" t="str">
        <f>aux!Q6</f>
        <v>Pozuelo</v>
      </c>
      <c r="B62" s="119">
        <f>Enero!B62</f>
        <v>0</v>
      </c>
      <c r="C62" s="119">
        <f>Febrero!B62</f>
        <v>0</v>
      </c>
      <c r="D62" s="119"/>
      <c r="E62" s="119"/>
      <c r="F62" s="119"/>
      <c r="G62" s="119"/>
      <c r="H62" s="119"/>
      <c r="I62" s="119"/>
      <c r="J62" s="119"/>
      <c r="K62" s="119"/>
      <c r="L62" s="119"/>
      <c r="M62" s="8"/>
      <c r="N62" s="119">
        <f t="shared" si="12"/>
        <v>0</v>
      </c>
      <c r="O62" s="119">
        <f t="shared" si="1"/>
        <v>0</v>
      </c>
      <c r="P62" s="154">
        <f t="shared" si="13"/>
        <v>0</v>
      </c>
    </row>
    <row r="63" spans="1:16" x14ac:dyDescent="0.25">
      <c r="A63" s="292" t="str">
        <f>aux!Q7</f>
        <v>Otros</v>
      </c>
      <c r="B63" s="119">
        <f>Enero!B63</f>
        <v>0</v>
      </c>
      <c r="C63" s="119">
        <f>Febrero!B63</f>
        <v>0</v>
      </c>
      <c r="D63" s="119"/>
      <c r="E63" s="119"/>
      <c r="F63" s="119"/>
      <c r="G63" s="119"/>
      <c r="H63" s="119"/>
      <c r="I63" s="119"/>
      <c r="J63" s="119"/>
      <c r="K63" s="119"/>
      <c r="L63" s="119"/>
      <c r="M63" s="8"/>
      <c r="N63" s="119">
        <f t="shared" si="12"/>
        <v>0</v>
      </c>
      <c r="O63" s="119">
        <f t="shared" si="1"/>
        <v>0</v>
      </c>
      <c r="P63" s="154">
        <f t="shared" si="13"/>
        <v>0</v>
      </c>
    </row>
    <row r="64" spans="1:16" x14ac:dyDescent="0.25">
      <c r="A64" s="288" t="str">
        <f>aux!R2</f>
        <v>Compras</v>
      </c>
      <c r="B64" s="116">
        <f>Enero!B64</f>
        <v>0</v>
      </c>
      <c r="C64" s="116">
        <f>Febrero!B64</f>
        <v>0</v>
      </c>
      <c r="D64" s="116"/>
      <c r="E64" s="116"/>
      <c r="F64" s="116"/>
      <c r="G64" s="116"/>
      <c r="H64" s="116"/>
      <c r="I64" s="116"/>
      <c r="J64" s="116"/>
      <c r="K64" s="116"/>
      <c r="L64" s="116"/>
      <c r="M64" s="112"/>
      <c r="N64" s="116">
        <f t="shared" si="12"/>
        <v>0</v>
      </c>
      <c r="O64" s="116">
        <f t="shared" si="1"/>
        <v>0</v>
      </c>
      <c r="P64" s="151">
        <f t="shared" ref="P64:P90" si="14">N64/12</f>
        <v>0</v>
      </c>
    </row>
    <row r="65" spans="1:16" x14ac:dyDescent="0.25">
      <c r="A65" s="292" t="str">
        <f>aux!R3</f>
        <v>Calzado</v>
      </c>
      <c r="B65" s="119">
        <f>Enero!B65</f>
        <v>0</v>
      </c>
      <c r="C65" s="119">
        <f>Febrero!B65</f>
        <v>0</v>
      </c>
      <c r="D65" s="119"/>
      <c r="E65" s="119"/>
      <c r="F65" s="119"/>
      <c r="G65" s="119"/>
      <c r="H65" s="119"/>
      <c r="I65" s="119"/>
      <c r="J65" s="119"/>
      <c r="K65" s="119"/>
      <c r="L65" s="119"/>
      <c r="M65" s="8"/>
      <c r="N65" s="119">
        <f t="shared" si="12"/>
        <v>0</v>
      </c>
      <c r="O65" s="119">
        <f t="shared" ref="O65:O90" si="15">N65/2</f>
        <v>0</v>
      </c>
      <c r="P65" s="154">
        <f t="shared" si="14"/>
        <v>0</v>
      </c>
    </row>
    <row r="66" spans="1:16" x14ac:dyDescent="0.25">
      <c r="A66" s="292" t="str">
        <f>aux!R4</f>
        <v>Correos</v>
      </c>
      <c r="B66" s="119">
        <f>Enero!B66</f>
        <v>0</v>
      </c>
      <c r="C66" s="119">
        <f>Febrero!B66</f>
        <v>0</v>
      </c>
      <c r="D66" s="119"/>
      <c r="E66" s="119"/>
      <c r="F66" s="119"/>
      <c r="G66" s="119"/>
      <c r="H66" s="119"/>
      <c r="I66" s="119"/>
      <c r="J66" s="119"/>
      <c r="K66" s="119"/>
      <c r="L66" s="119"/>
      <c r="M66" s="8"/>
      <c r="N66" s="119">
        <f t="shared" si="12"/>
        <v>0</v>
      </c>
      <c r="O66" s="119">
        <f t="shared" si="15"/>
        <v>0</v>
      </c>
      <c r="P66" s="154">
        <f t="shared" si="14"/>
        <v>0</v>
      </c>
    </row>
    <row r="67" spans="1:16" x14ac:dyDescent="0.25">
      <c r="A67" s="292" t="str">
        <f>aux!R5</f>
        <v>Deporte</v>
      </c>
      <c r="B67" s="119">
        <f>Enero!B67</f>
        <v>0</v>
      </c>
      <c r="C67" s="119">
        <f>Febrero!B67</f>
        <v>0</v>
      </c>
      <c r="D67" s="119"/>
      <c r="E67" s="119"/>
      <c r="F67" s="119"/>
      <c r="G67" s="119"/>
      <c r="H67" s="119"/>
      <c r="I67" s="119"/>
      <c r="J67" s="119"/>
      <c r="K67" s="119"/>
      <c r="L67" s="119"/>
      <c r="M67" s="8"/>
      <c r="N67" s="119">
        <f t="shared" si="12"/>
        <v>0</v>
      </c>
      <c r="O67" s="119">
        <f t="shared" si="15"/>
        <v>0</v>
      </c>
      <c r="P67" s="154">
        <f t="shared" si="14"/>
        <v>0</v>
      </c>
    </row>
    <row r="68" spans="1:16" x14ac:dyDescent="0.25">
      <c r="A68" s="292" t="str">
        <f>aux!R6</f>
        <v>Entretenimiento</v>
      </c>
      <c r="B68" s="119">
        <f>Enero!B68</f>
        <v>0</v>
      </c>
      <c r="C68" s="119">
        <f>Febrero!B68</f>
        <v>0</v>
      </c>
      <c r="D68" s="119"/>
      <c r="E68" s="119"/>
      <c r="F68" s="119"/>
      <c r="G68" s="119"/>
      <c r="H68" s="119"/>
      <c r="I68" s="119"/>
      <c r="J68" s="119"/>
      <c r="K68" s="119"/>
      <c r="L68" s="119"/>
      <c r="M68" s="8"/>
      <c r="N68" s="119">
        <f t="shared" si="12"/>
        <v>0</v>
      </c>
      <c r="O68" s="119">
        <f t="shared" si="15"/>
        <v>0</v>
      </c>
      <c r="P68" s="154">
        <f t="shared" si="14"/>
        <v>0</v>
      </c>
    </row>
    <row r="69" spans="1:16" x14ac:dyDescent="0.25">
      <c r="A69" s="292" t="str">
        <f>aux!R7</f>
        <v>Formación</v>
      </c>
      <c r="B69" s="119">
        <f>Enero!B69</f>
        <v>0</v>
      </c>
      <c r="C69" s="119">
        <f>Febrero!B69</f>
        <v>0</v>
      </c>
      <c r="D69" s="119"/>
      <c r="E69" s="119"/>
      <c r="F69" s="119"/>
      <c r="G69" s="119"/>
      <c r="H69" s="119"/>
      <c r="I69" s="119"/>
      <c r="J69" s="119"/>
      <c r="K69" s="119"/>
      <c r="L69" s="119"/>
      <c r="M69" s="8"/>
      <c r="N69" s="119">
        <f t="shared" ref="N69:N90" si="16">SUM(B69:M69)</f>
        <v>0</v>
      </c>
      <c r="O69" s="119">
        <f t="shared" si="15"/>
        <v>0</v>
      </c>
      <c r="P69" s="154">
        <f t="shared" si="14"/>
        <v>0</v>
      </c>
    </row>
    <row r="70" spans="1:16" x14ac:dyDescent="0.25">
      <c r="A70" s="292" t="str">
        <f>aux!R8</f>
        <v>Hobbies</v>
      </c>
      <c r="B70" s="119">
        <f>Enero!B70</f>
        <v>0</v>
      </c>
      <c r="C70" s="119">
        <f>Febrero!B70</f>
        <v>0</v>
      </c>
      <c r="D70" s="119"/>
      <c r="E70" s="119"/>
      <c r="F70" s="119"/>
      <c r="G70" s="119"/>
      <c r="H70" s="119"/>
      <c r="I70" s="119"/>
      <c r="J70" s="119"/>
      <c r="K70" s="119"/>
      <c r="L70" s="119"/>
      <c r="M70" s="8"/>
      <c r="N70" s="119">
        <f t="shared" si="16"/>
        <v>0</v>
      </c>
      <c r="O70" s="119">
        <f t="shared" si="15"/>
        <v>0</v>
      </c>
      <c r="P70" s="154">
        <f t="shared" si="14"/>
        <v>0</v>
      </c>
    </row>
    <row r="71" spans="1:16" x14ac:dyDescent="0.25">
      <c r="A71" s="292" t="str">
        <f>aux!R9</f>
        <v>Loterías</v>
      </c>
      <c r="B71" s="119">
        <f>Enero!B71</f>
        <v>0</v>
      </c>
      <c r="C71" s="119">
        <f>Febrero!B71</f>
        <v>0</v>
      </c>
      <c r="D71" s="119"/>
      <c r="E71" s="119"/>
      <c r="F71" s="119"/>
      <c r="G71" s="119"/>
      <c r="H71" s="119"/>
      <c r="I71" s="119"/>
      <c r="J71" s="119"/>
      <c r="K71" s="119"/>
      <c r="L71" s="119"/>
      <c r="M71" s="8"/>
      <c r="N71" s="119">
        <f t="shared" si="16"/>
        <v>0</v>
      </c>
      <c r="O71" s="119">
        <f t="shared" si="15"/>
        <v>0</v>
      </c>
      <c r="P71" s="154">
        <f t="shared" si="14"/>
        <v>0</v>
      </c>
    </row>
    <row r="72" spans="1:16" x14ac:dyDescent="0.25">
      <c r="A72" s="292" t="str">
        <f>aux!R10</f>
        <v>Regalos</v>
      </c>
      <c r="B72" s="119">
        <f>Enero!B72</f>
        <v>0</v>
      </c>
      <c r="C72" s="119">
        <f>Febrero!B72</f>
        <v>0</v>
      </c>
      <c r="D72" s="119"/>
      <c r="E72" s="119"/>
      <c r="F72" s="119"/>
      <c r="G72" s="119"/>
      <c r="H72" s="119"/>
      <c r="I72" s="119"/>
      <c r="J72" s="119"/>
      <c r="K72" s="119"/>
      <c r="L72" s="119"/>
      <c r="M72" s="8"/>
      <c r="N72" s="119">
        <f t="shared" si="16"/>
        <v>0</v>
      </c>
      <c r="O72" s="119">
        <f t="shared" si="15"/>
        <v>0</v>
      </c>
      <c r="P72" s="154">
        <f t="shared" si="14"/>
        <v>0</v>
      </c>
    </row>
    <row r="73" spans="1:16" x14ac:dyDescent="0.25">
      <c r="A73" s="292" t="str">
        <f>aux!R11</f>
        <v>Ropa</v>
      </c>
      <c r="B73" s="119">
        <f>Enero!B73</f>
        <v>0</v>
      </c>
      <c r="C73" s="119">
        <f>Febrero!B73</f>
        <v>0</v>
      </c>
      <c r="D73" s="119"/>
      <c r="E73" s="119"/>
      <c r="F73" s="119"/>
      <c r="G73" s="119"/>
      <c r="H73" s="119"/>
      <c r="I73" s="119"/>
      <c r="J73" s="119"/>
      <c r="K73" s="119"/>
      <c r="L73" s="119"/>
      <c r="M73" s="8"/>
      <c r="N73" s="119">
        <f t="shared" si="16"/>
        <v>0</v>
      </c>
      <c r="O73" s="119">
        <f t="shared" si="15"/>
        <v>0</v>
      </c>
      <c r="P73" s="154">
        <f t="shared" si="14"/>
        <v>0</v>
      </c>
    </row>
    <row r="74" spans="1:16" x14ac:dyDescent="0.25">
      <c r="A74" s="292" t="str">
        <f>aux!R12</f>
        <v>Tecnología</v>
      </c>
      <c r="B74" s="119">
        <f>Enero!B74</f>
        <v>0</v>
      </c>
      <c r="C74" s="119">
        <f>Febrero!B74</f>
        <v>0</v>
      </c>
      <c r="D74" s="119"/>
      <c r="E74" s="119"/>
      <c r="F74" s="119"/>
      <c r="G74" s="119"/>
      <c r="H74" s="119"/>
      <c r="I74" s="119"/>
      <c r="J74" s="119"/>
      <c r="K74" s="119"/>
      <c r="L74" s="119"/>
      <c r="M74" s="8"/>
      <c r="N74" s="119">
        <f t="shared" si="16"/>
        <v>0</v>
      </c>
      <c r="O74" s="119">
        <f t="shared" si="15"/>
        <v>0</v>
      </c>
      <c r="P74" s="154">
        <f t="shared" si="14"/>
        <v>0</v>
      </c>
    </row>
    <row r="75" spans="1:16" x14ac:dyDescent="0.25">
      <c r="A75" s="292" t="str">
        <f>aux!R13</f>
        <v>Otros</v>
      </c>
      <c r="B75" s="119">
        <f>Enero!B75</f>
        <v>0</v>
      </c>
      <c r="C75" s="119">
        <f>Febrero!B75</f>
        <v>0</v>
      </c>
      <c r="D75" s="119"/>
      <c r="E75" s="119"/>
      <c r="F75" s="119"/>
      <c r="G75" s="119"/>
      <c r="H75" s="119"/>
      <c r="I75" s="119"/>
      <c r="J75" s="119"/>
      <c r="K75" s="119"/>
      <c r="L75" s="119"/>
      <c r="M75" s="8"/>
      <c r="N75" s="119">
        <f t="shared" ref="N75" si="17">SUM(B75:M75)</f>
        <v>0</v>
      </c>
      <c r="O75" s="119">
        <f t="shared" ref="O75" si="18">N75/2</f>
        <v>0</v>
      </c>
      <c r="P75" s="154">
        <f t="shared" ref="P75" si="19">N75/12</f>
        <v>0</v>
      </c>
    </row>
    <row r="76" spans="1:16" x14ac:dyDescent="0.25">
      <c r="A76" s="288" t="str">
        <f>aux!S2</f>
        <v>Viajes</v>
      </c>
      <c r="B76" s="116">
        <f>Enero!B76</f>
        <v>0</v>
      </c>
      <c r="C76" s="116">
        <f>Febrero!B76</f>
        <v>0</v>
      </c>
      <c r="D76" s="116"/>
      <c r="E76" s="116"/>
      <c r="F76" s="116"/>
      <c r="G76" s="116"/>
      <c r="H76" s="116"/>
      <c r="I76" s="116"/>
      <c r="J76" s="116"/>
      <c r="K76" s="116"/>
      <c r="L76" s="116"/>
      <c r="M76" s="112"/>
      <c r="N76" s="116">
        <f t="shared" si="16"/>
        <v>0</v>
      </c>
      <c r="O76" s="116">
        <f t="shared" si="15"/>
        <v>0</v>
      </c>
      <c r="P76" s="151">
        <f t="shared" si="14"/>
        <v>0</v>
      </c>
    </row>
    <row r="77" spans="1:16" x14ac:dyDescent="0.25">
      <c r="A77" s="292" t="str">
        <f>aux!S3</f>
        <v>Aduanas</v>
      </c>
      <c r="B77" s="119">
        <f>Enero!B77</f>
        <v>0</v>
      </c>
      <c r="C77" s="119">
        <f>Febrero!B77</f>
        <v>0</v>
      </c>
      <c r="D77" s="119"/>
      <c r="E77" s="119"/>
      <c r="F77" s="119"/>
      <c r="G77" s="119"/>
      <c r="H77" s="119"/>
      <c r="I77" s="119"/>
      <c r="J77" s="119"/>
      <c r="K77" s="119"/>
      <c r="L77" s="119"/>
      <c r="M77" s="8"/>
      <c r="N77" s="119">
        <f t="shared" si="16"/>
        <v>0</v>
      </c>
      <c r="O77" s="119">
        <f t="shared" si="15"/>
        <v>0</v>
      </c>
      <c r="P77" s="154">
        <f t="shared" si="14"/>
        <v>0</v>
      </c>
    </row>
    <row r="78" spans="1:16" x14ac:dyDescent="0.25">
      <c r="A78" s="292" t="str">
        <f>aux!S4</f>
        <v>Alojamiento</v>
      </c>
      <c r="B78" s="119">
        <f>Enero!B78</f>
        <v>0</v>
      </c>
      <c r="C78" s="119">
        <f>Febrero!B78</f>
        <v>0</v>
      </c>
      <c r="D78" s="119"/>
      <c r="E78" s="119"/>
      <c r="F78" s="119"/>
      <c r="G78" s="119"/>
      <c r="H78" s="119"/>
      <c r="I78" s="119"/>
      <c r="J78" s="119"/>
      <c r="K78" s="119"/>
      <c r="L78" s="119"/>
      <c r="M78" s="8"/>
      <c r="N78" s="119">
        <f t="shared" si="16"/>
        <v>0</v>
      </c>
      <c r="O78" s="119">
        <f t="shared" si="15"/>
        <v>0</v>
      </c>
      <c r="P78" s="154">
        <f t="shared" si="14"/>
        <v>0</v>
      </c>
    </row>
    <row r="79" spans="1:16" x14ac:dyDescent="0.25">
      <c r="A79" s="292" t="str">
        <f>aux!S5</f>
        <v>Alojamiento Lucas</v>
      </c>
      <c r="B79" s="119">
        <f>Enero!B79</f>
        <v>0</v>
      </c>
      <c r="C79" s="119">
        <f>Febrero!B79</f>
        <v>0</v>
      </c>
      <c r="D79" s="119"/>
      <c r="E79" s="119"/>
      <c r="F79" s="119"/>
      <c r="G79" s="119"/>
      <c r="H79" s="119"/>
      <c r="I79" s="119"/>
      <c r="J79" s="119"/>
      <c r="K79" s="119"/>
      <c r="L79" s="119"/>
      <c r="M79" s="8"/>
      <c r="N79" s="119">
        <f t="shared" si="16"/>
        <v>0</v>
      </c>
      <c r="O79" s="119">
        <f t="shared" si="15"/>
        <v>0</v>
      </c>
      <c r="P79" s="154">
        <f t="shared" si="14"/>
        <v>0</v>
      </c>
    </row>
    <row r="80" spans="1:16" x14ac:dyDescent="0.25">
      <c r="A80" s="292" t="str">
        <f>aux!S6</f>
        <v>Alquiler de coche</v>
      </c>
      <c r="B80" s="119">
        <f>Enero!B80</f>
        <v>0</v>
      </c>
      <c r="C80" s="119">
        <f>Febrero!B80</f>
        <v>0</v>
      </c>
      <c r="D80" s="119"/>
      <c r="E80" s="119"/>
      <c r="F80" s="119"/>
      <c r="G80" s="119"/>
      <c r="H80" s="119"/>
      <c r="I80" s="119"/>
      <c r="J80" s="119"/>
      <c r="K80" s="119"/>
      <c r="L80" s="119"/>
      <c r="M80" s="8"/>
      <c r="N80" s="119">
        <f t="shared" si="16"/>
        <v>0</v>
      </c>
      <c r="O80" s="119">
        <f t="shared" si="15"/>
        <v>0</v>
      </c>
      <c r="P80" s="154">
        <f t="shared" si="14"/>
        <v>0</v>
      </c>
    </row>
    <row r="81" spans="1:16" x14ac:dyDescent="0.25">
      <c r="A81" s="292" t="str">
        <f>aux!S7</f>
        <v>Aviones</v>
      </c>
      <c r="B81" s="119">
        <f>Enero!B81</f>
        <v>0</v>
      </c>
      <c r="C81" s="119">
        <f>Febrero!B81</f>
        <v>0</v>
      </c>
      <c r="D81" s="119"/>
      <c r="E81" s="119"/>
      <c r="F81" s="119"/>
      <c r="G81" s="119"/>
      <c r="H81" s="119"/>
      <c r="I81" s="119"/>
      <c r="J81" s="119"/>
      <c r="K81" s="119"/>
      <c r="L81" s="119"/>
      <c r="M81" s="8"/>
      <c r="N81" s="119">
        <f t="shared" si="16"/>
        <v>0</v>
      </c>
      <c r="O81" s="119">
        <f t="shared" si="15"/>
        <v>0</v>
      </c>
      <c r="P81" s="154">
        <f t="shared" si="14"/>
        <v>0</v>
      </c>
    </row>
    <row r="82" spans="1:16" x14ac:dyDescent="0.25">
      <c r="A82" s="292" t="str">
        <f>aux!S8</f>
        <v>Comida</v>
      </c>
      <c r="B82" s="119">
        <f>Enero!B82</f>
        <v>0</v>
      </c>
      <c r="C82" s="119">
        <f>Febrero!B82</f>
        <v>0</v>
      </c>
      <c r="D82" s="119"/>
      <c r="E82" s="119"/>
      <c r="F82" s="119"/>
      <c r="G82" s="119"/>
      <c r="H82" s="119"/>
      <c r="I82" s="119"/>
      <c r="J82" s="119"/>
      <c r="K82" s="119"/>
      <c r="L82" s="119"/>
      <c r="M82" s="8"/>
      <c r="N82" s="119">
        <f t="shared" si="16"/>
        <v>0</v>
      </c>
      <c r="O82" s="119">
        <f t="shared" si="15"/>
        <v>0</v>
      </c>
      <c r="P82" s="154">
        <f t="shared" si="14"/>
        <v>0</v>
      </c>
    </row>
    <row r="83" spans="1:16" x14ac:dyDescent="0.25">
      <c r="A83" s="292" t="str">
        <f>aux!S9</f>
        <v>Compras</v>
      </c>
      <c r="B83" s="119">
        <f>Enero!B83</f>
        <v>0</v>
      </c>
      <c r="C83" s="119">
        <f>Febrero!B83</f>
        <v>0</v>
      </c>
      <c r="D83" s="119"/>
      <c r="E83" s="119"/>
      <c r="F83" s="119"/>
      <c r="G83" s="119"/>
      <c r="H83" s="119"/>
      <c r="I83" s="119"/>
      <c r="J83" s="119"/>
      <c r="K83" s="119"/>
      <c r="L83" s="119"/>
      <c r="M83" s="8"/>
      <c r="N83" s="119">
        <f t="shared" si="16"/>
        <v>0</v>
      </c>
      <c r="O83" s="119">
        <f t="shared" si="15"/>
        <v>0</v>
      </c>
      <c r="P83" s="154">
        <f t="shared" si="14"/>
        <v>0</v>
      </c>
    </row>
    <row r="84" spans="1:16" x14ac:dyDescent="0.25">
      <c r="A84" s="292" t="str">
        <f>aux!S10</f>
        <v>Eventos</v>
      </c>
      <c r="B84" s="119">
        <f>Enero!B84</f>
        <v>0</v>
      </c>
      <c r="C84" s="119">
        <f>Febrero!B84</f>
        <v>0</v>
      </c>
      <c r="D84" s="119"/>
      <c r="E84" s="119"/>
      <c r="F84" s="119"/>
      <c r="G84" s="119"/>
      <c r="H84" s="119"/>
      <c r="I84" s="119"/>
      <c r="J84" s="119"/>
      <c r="K84" s="119"/>
      <c r="L84" s="119"/>
      <c r="M84" s="8"/>
      <c r="N84" s="119">
        <f t="shared" si="16"/>
        <v>0</v>
      </c>
      <c r="O84" s="119">
        <f t="shared" si="15"/>
        <v>0</v>
      </c>
      <c r="P84" s="154">
        <f t="shared" si="14"/>
        <v>0</v>
      </c>
    </row>
    <row r="85" spans="1:16" x14ac:dyDescent="0.25">
      <c r="A85" s="292" t="str">
        <f>aux!S11</f>
        <v>Gasolina</v>
      </c>
      <c r="B85" s="119">
        <f>Enero!B85</f>
        <v>0</v>
      </c>
      <c r="C85" s="119">
        <f>Febrero!B85</f>
        <v>0</v>
      </c>
      <c r="D85" s="119"/>
      <c r="E85" s="119"/>
      <c r="F85" s="119"/>
      <c r="G85" s="119"/>
      <c r="H85" s="119"/>
      <c r="I85" s="119"/>
      <c r="J85" s="119"/>
      <c r="K85" s="119"/>
      <c r="L85" s="119"/>
      <c r="M85" s="8"/>
      <c r="N85" s="119">
        <f t="shared" si="16"/>
        <v>0</v>
      </c>
      <c r="O85" s="119">
        <f t="shared" si="15"/>
        <v>0</v>
      </c>
      <c r="P85" s="154">
        <f t="shared" si="14"/>
        <v>0</v>
      </c>
    </row>
    <row r="86" spans="1:16" x14ac:dyDescent="0.25">
      <c r="A86" s="292" t="str">
        <f>aux!S12</f>
        <v>Parking y peajes</v>
      </c>
      <c r="B86" s="119">
        <f>Enero!B86</f>
        <v>0</v>
      </c>
      <c r="C86" s="119">
        <f>Febrero!B86</f>
        <v>0</v>
      </c>
      <c r="D86" s="119"/>
      <c r="E86" s="119"/>
      <c r="F86" s="119"/>
      <c r="G86" s="119"/>
      <c r="H86" s="119"/>
      <c r="I86" s="119"/>
      <c r="J86" s="119"/>
      <c r="K86" s="119"/>
      <c r="L86" s="119"/>
      <c r="M86" s="8"/>
      <c r="N86" s="119">
        <f t="shared" si="16"/>
        <v>0</v>
      </c>
      <c r="O86" s="119">
        <f t="shared" si="15"/>
        <v>0</v>
      </c>
      <c r="P86" s="154">
        <f t="shared" si="14"/>
        <v>0</v>
      </c>
    </row>
    <row r="87" spans="1:16" x14ac:dyDescent="0.25">
      <c r="A87" s="292" t="str">
        <f>aux!S13</f>
        <v>Regalos</v>
      </c>
      <c r="B87" s="119">
        <f>Enero!B87</f>
        <v>0</v>
      </c>
      <c r="C87" s="119">
        <f>Febrero!B87</f>
        <v>0</v>
      </c>
      <c r="D87" s="119"/>
      <c r="E87" s="119"/>
      <c r="F87" s="119"/>
      <c r="G87" s="119"/>
      <c r="H87" s="119"/>
      <c r="I87" s="119"/>
      <c r="J87" s="119"/>
      <c r="K87" s="119"/>
      <c r="L87" s="119"/>
      <c r="M87" s="8"/>
      <c r="N87" s="119">
        <f t="shared" si="16"/>
        <v>0</v>
      </c>
      <c r="O87" s="119">
        <f t="shared" si="15"/>
        <v>0</v>
      </c>
      <c r="P87" s="154">
        <f t="shared" si="14"/>
        <v>0</v>
      </c>
    </row>
    <row r="88" spans="1:16" x14ac:dyDescent="0.25">
      <c r="A88" s="292" t="str">
        <f>aux!S14</f>
        <v>Tarjeta de crédito</v>
      </c>
      <c r="B88" s="119">
        <f>Enero!B88</f>
        <v>0</v>
      </c>
      <c r="C88" s="119">
        <f>Febrero!B88</f>
        <v>0</v>
      </c>
      <c r="D88" s="119"/>
      <c r="E88" s="119"/>
      <c r="F88" s="119"/>
      <c r="G88" s="119"/>
      <c r="H88" s="119"/>
      <c r="I88" s="119"/>
      <c r="J88" s="119"/>
      <c r="K88" s="119"/>
      <c r="L88" s="119"/>
      <c r="M88" s="8"/>
      <c r="N88" s="119">
        <f t="shared" si="16"/>
        <v>0</v>
      </c>
      <c r="O88" s="119">
        <f t="shared" si="15"/>
        <v>0</v>
      </c>
      <c r="P88" s="154">
        <f t="shared" si="14"/>
        <v>0</v>
      </c>
    </row>
    <row r="89" spans="1:16" x14ac:dyDescent="0.25">
      <c r="A89" s="292" t="str">
        <f>aux!S15</f>
        <v>Transporte público</v>
      </c>
      <c r="B89" s="119">
        <f>Enero!B89</f>
        <v>0</v>
      </c>
      <c r="C89" s="119">
        <f>Febrero!B89</f>
        <v>0</v>
      </c>
      <c r="D89" s="119"/>
      <c r="E89" s="119"/>
      <c r="F89" s="119"/>
      <c r="G89" s="119"/>
      <c r="H89" s="119"/>
      <c r="I89" s="119"/>
      <c r="J89" s="119"/>
      <c r="K89" s="119"/>
      <c r="L89" s="119"/>
      <c r="M89" s="8"/>
      <c r="N89" s="119">
        <f t="shared" si="16"/>
        <v>0</v>
      </c>
      <c r="O89" s="119">
        <f t="shared" si="15"/>
        <v>0</v>
      </c>
      <c r="P89" s="154">
        <f t="shared" si="14"/>
        <v>0</v>
      </c>
    </row>
    <row r="90" spans="1:16" x14ac:dyDescent="0.25">
      <c r="A90" s="292" t="str">
        <f>aux!S16</f>
        <v>Otros</v>
      </c>
      <c r="B90" s="119">
        <f>Enero!B90</f>
        <v>0</v>
      </c>
      <c r="C90" s="119">
        <f>Febrero!B90</f>
        <v>0</v>
      </c>
      <c r="D90" s="119"/>
      <c r="E90" s="119"/>
      <c r="F90" s="119"/>
      <c r="G90" s="119"/>
      <c r="H90" s="119"/>
      <c r="I90" s="119"/>
      <c r="J90" s="119"/>
      <c r="K90" s="119"/>
      <c r="L90" s="119"/>
      <c r="M90" s="8"/>
      <c r="N90" s="119">
        <f t="shared" si="16"/>
        <v>0</v>
      </c>
      <c r="O90" s="119">
        <f t="shared" si="15"/>
        <v>0</v>
      </c>
      <c r="P90" s="154">
        <f t="shared" si="14"/>
        <v>0</v>
      </c>
    </row>
    <row r="92" spans="1:16" x14ac:dyDescent="0.25">
      <c r="A92" s="294" t="s">
        <v>199</v>
      </c>
      <c r="B92" s="193">
        <f>SUM(B50:B51)</f>
        <v>0</v>
      </c>
      <c r="C92" s="193">
        <f>SUM(C50:C51)</f>
        <v>0</v>
      </c>
      <c r="D92" s="193"/>
      <c r="E92" s="193"/>
      <c r="F92" s="193"/>
      <c r="G92" s="193"/>
      <c r="H92" s="193"/>
      <c r="I92" s="193"/>
      <c r="J92" s="193"/>
      <c r="K92" s="193"/>
      <c r="L92" s="193"/>
      <c r="M92" s="194"/>
      <c r="N92" s="193">
        <f>SUM(B92:M92)</f>
        <v>0</v>
      </c>
      <c r="O92" s="193">
        <f>N92/2</f>
        <v>0</v>
      </c>
      <c r="P92" s="195">
        <f>N92/12</f>
        <v>0</v>
      </c>
    </row>
    <row r="94" spans="1:16" x14ac:dyDescent="0.25">
      <c r="A94" s="295" t="str">
        <f>aux!C2</f>
        <v>Ingresos</v>
      </c>
      <c r="B94" s="192">
        <f>Enero!B94</f>
        <v>0</v>
      </c>
      <c r="C94" s="192">
        <f>Febrero!B94</f>
        <v>0</v>
      </c>
      <c r="D94" s="192"/>
      <c r="E94" s="192"/>
      <c r="F94" s="192"/>
      <c r="G94" s="192"/>
      <c r="H94" s="192"/>
      <c r="I94" s="192"/>
      <c r="J94" s="192"/>
      <c r="K94" s="192"/>
      <c r="L94" s="192"/>
      <c r="M94" s="192"/>
      <c r="N94" s="192">
        <f t="shared" ref="N94:N100" si="20">SUM(B94:M94)</f>
        <v>0</v>
      </c>
      <c r="O94" s="192">
        <f>N94/2</f>
        <v>0</v>
      </c>
      <c r="P94" s="192">
        <f t="shared" ref="P94:P100" si="21">N94/12</f>
        <v>0</v>
      </c>
    </row>
    <row r="95" spans="1:16" x14ac:dyDescent="0.25">
      <c r="A95" s="296" t="str">
        <f>aux!C3</f>
        <v>Devoluciones</v>
      </c>
      <c r="B95" s="113">
        <f>Enero!B95</f>
        <v>0</v>
      </c>
      <c r="C95" s="113">
        <f>Febrero!B95</f>
        <v>0</v>
      </c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>
        <f t="shared" si="20"/>
        <v>0</v>
      </c>
      <c r="O95" s="113">
        <f t="shared" ref="O95:O100" si="22">N95/2</f>
        <v>0</v>
      </c>
      <c r="P95" s="113">
        <f t="shared" si="21"/>
        <v>0</v>
      </c>
    </row>
    <row r="96" spans="1:16" x14ac:dyDescent="0.25">
      <c r="A96" s="296" t="str">
        <f>aux!C4</f>
        <v>INEM</v>
      </c>
      <c r="B96" s="113">
        <f>Enero!B96</f>
        <v>0</v>
      </c>
      <c r="C96" s="113">
        <f>Febrero!B96</f>
        <v>0</v>
      </c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>
        <f t="shared" si="20"/>
        <v>0</v>
      </c>
      <c r="O96" s="113">
        <f t="shared" si="22"/>
        <v>0</v>
      </c>
      <c r="P96" s="113">
        <f t="shared" si="21"/>
        <v>0</v>
      </c>
    </row>
    <row r="97" spans="1:16" x14ac:dyDescent="0.25">
      <c r="A97" s="296" t="str">
        <f>aux!C5</f>
        <v>Intereses</v>
      </c>
      <c r="B97" s="113">
        <f>Enero!B97</f>
        <v>0</v>
      </c>
      <c r="C97" s="113">
        <f>Febrero!B97</f>
        <v>0</v>
      </c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>
        <f t="shared" si="20"/>
        <v>0</v>
      </c>
      <c r="O97" s="113">
        <f t="shared" si="22"/>
        <v>0</v>
      </c>
      <c r="P97" s="113">
        <f t="shared" si="21"/>
        <v>0</v>
      </c>
    </row>
    <row r="98" spans="1:16" x14ac:dyDescent="0.25">
      <c r="A98" s="296" t="str">
        <f>aux!C6</f>
        <v>Nómina</v>
      </c>
      <c r="B98" s="113">
        <f>Enero!B98</f>
        <v>0</v>
      </c>
      <c r="C98" s="113">
        <f>Febrero!B98</f>
        <v>0</v>
      </c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>
        <f t="shared" si="20"/>
        <v>0</v>
      </c>
      <c r="O98" s="113">
        <f t="shared" si="22"/>
        <v>0</v>
      </c>
      <c r="P98" s="113">
        <f t="shared" si="21"/>
        <v>0</v>
      </c>
    </row>
    <row r="99" spans="1:16" x14ac:dyDescent="0.25">
      <c r="A99" s="296" t="str">
        <f>aux!C7</f>
        <v>Ventas</v>
      </c>
      <c r="B99" s="113">
        <f>Enero!B99</f>
        <v>0</v>
      </c>
      <c r="C99" s="113">
        <f>Febrero!B99</f>
        <v>0</v>
      </c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>
        <f t="shared" si="20"/>
        <v>0</v>
      </c>
      <c r="O99" s="113">
        <f t="shared" si="22"/>
        <v>0</v>
      </c>
      <c r="P99" s="113">
        <f t="shared" si="21"/>
        <v>0</v>
      </c>
    </row>
    <row r="100" spans="1:16" x14ac:dyDescent="0.25">
      <c r="A100" s="296" t="str">
        <f>aux!C8</f>
        <v>Otros</v>
      </c>
      <c r="B100" s="113">
        <f>Enero!B100</f>
        <v>0</v>
      </c>
      <c r="C100" s="113">
        <f>Febrero!B100</f>
        <v>0</v>
      </c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>
        <f t="shared" si="20"/>
        <v>0</v>
      </c>
      <c r="O100" s="113">
        <f t="shared" si="22"/>
        <v>0</v>
      </c>
      <c r="P100" s="113">
        <f t="shared" si="21"/>
        <v>0</v>
      </c>
    </row>
    <row r="102" spans="1:16" x14ac:dyDescent="0.25">
      <c r="A102" s="297" t="s">
        <v>70</v>
      </c>
      <c r="B102" s="120">
        <f>SUM(B94-B92)</f>
        <v>0</v>
      </c>
      <c r="C102" s="120">
        <f>SUM(C94-C92)</f>
        <v>0</v>
      </c>
      <c r="D102" s="120"/>
      <c r="E102" s="120"/>
      <c r="F102" s="120"/>
      <c r="G102" s="120"/>
      <c r="H102" s="120"/>
      <c r="I102" s="120"/>
      <c r="J102" s="120"/>
      <c r="K102" s="120"/>
      <c r="L102" s="120"/>
      <c r="M102" s="120"/>
      <c r="N102" s="120">
        <f>SUM(B102:M102)</f>
        <v>0</v>
      </c>
      <c r="O102" s="120">
        <f>N102/2</f>
        <v>0</v>
      </c>
      <c r="P102" s="120">
        <f>N102/12</f>
        <v>0</v>
      </c>
    </row>
    <row r="103" spans="1:16" x14ac:dyDescent="0.25">
      <c r="A103" s="298" t="s">
        <v>71</v>
      </c>
      <c r="B103" s="121">
        <f>IF(B102&lt;0,0,B102)</f>
        <v>0</v>
      </c>
      <c r="C103" s="121">
        <f>IF(C102&lt;0,0,C102)</f>
        <v>0</v>
      </c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>
        <f>IF(N102&lt;0,0,N102)</f>
        <v>0</v>
      </c>
      <c r="O103" s="121">
        <f>IF(O102&lt;0,0,O102)</f>
        <v>0</v>
      </c>
      <c r="P103" s="121">
        <f>N103/12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H246"/>
  <sheetViews>
    <sheetView workbookViewId="0">
      <selection activeCell="F6" sqref="A2:F6"/>
    </sheetView>
  </sheetViews>
  <sheetFormatPr baseColWidth="10" defaultColWidth="9.140625" defaultRowHeight="15" x14ac:dyDescent="0.25"/>
  <cols>
    <col min="1" max="1" width="8" bestFit="1" customWidth="1"/>
    <col min="2" max="2" width="3.85546875" bestFit="1" customWidth="1"/>
    <col min="3" max="3" width="8.140625" bestFit="1" customWidth="1"/>
    <col min="4" max="4" width="10.5703125" bestFit="1" customWidth="1"/>
    <col min="5" max="5" width="11.85546875" bestFit="1" customWidth="1"/>
    <col min="6" max="6" width="19.42578125" bestFit="1" customWidth="1"/>
    <col min="17" max="17" width="11.85546875" bestFit="1" customWidth="1"/>
  </cols>
  <sheetData>
    <row r="1" spans="1:6" x14ac:dyDescent="0.25">
      <c r="A1" s="143" t="s">
        <v>86</v>
      </c>
      <c r="B1" s="143" t="s">
        <v>1</v>
      </c>
      <c r="C1" s="143" t="s">
        <v>2</v>
      </c>
      <c r="D1" s="143" t="s">
        <v>3</v>
      </c>
      <c r="E1" s="143" t="s">
        <v>4</v>
      </c>
      <c r="F1" s="143" t="s">
        <v>5</v>
      </c>
    </row>
    <row r="2" spans="1:6" x14ac:dyDescent="0.25">
      <c r="A2" s="9"/>
      <c r="B2" s="181"/>
      <c r="C2" s="182"/>
      <c r="D2" s="183"/>
      <c r="E2" s="183"/>
      <c r="F2" s="183"/>
    </row>
    <row r="3" spans="1:6" x14ac:dyDescent="0.25">
      <c r="A3" s="9"/>
      <c r="B3" s="181"/>
      <c r="C3" s="182"/>
      <c r="D3" s="183"/>
      <c r="E3" s="183"/>
      <c r="F3" s="183"/>
    </row>
    <row r="4" spans="1:6" x14ac:dyDescent="0.25">
      <c r="A4" s="9"/>
      <c r="B4" s="181"/>
      <c r="C4" s="182"/>
      <c r="D4" s="183"/>
      <c r="E4" s="183"/>
      <c r="F4" s="183"/>
    </row>
    <row r="5" spans="1:6" x14ac:dyDescent="0.25">
      <c r="A5" s="9"/>
      <c r="B5" s="181"/>
      <c r="C5" s="182"/>
      <c r="D5" s="183"/>
      <c r="E5" s="183"/>
      <c r="F5" s="183"/>
    </row>
    <row r="6" spans="1:6" x14ac:dyDescent="0.25">
      <c r="A6" s="9"/>
      <c r="B6" s="181"/>
      <c r="C6" s="182"/>
      <c r="D6" s="183"/>
      <c r="E6" s="183"/>
      <c r="F6" s="183"/>
    </row>
    <row r="7" spans="1:6" x14ac:dyDescent="0.25">
      <c r="A7" s="9"/>
      <c r="B7" s="181"/>
      <c r="C7" s="182"/>
      <c r="D7" s="183"/>
      <c r="E7" s="183"/>
      <c r="F7" s="183"/>
    </row>
    <row r="8" spans="1:6" x14ac:dyDescent="0.25">
      <c r="A8" s="9"/>
      <c r="B8" s="181"/>
      <c r="C8" s="182"/>
      <c r="D8" s="183"/>
      <c r="E8" s="183"/>
      <c r="F8" s="183"/>
    </row>
    <row r="9" spans="1:6" x14ac:dyDescent="0.25">
      <c r="A9" s="9"/>
      <c r="B9" s="181"/>
      <c r="C9" s="182"/>
      <c r="D9" s="183"/>
      <c r="E9" s="183"/>
      <c r="F9" s="183"/>
    </row>
    <row r="10" spans="1:6" x14ac:dyDescent="0.25">
      <c r="A10" s="9"/>
      <c r="B10" s="181"/>
      <c r="C10" s="182"/>
      <c r="D10" s="183"/>
      <c r="E10" s="183"/>
      <c r="F10" s="183"/>
    </row>
    <row r="11" spans="1:6" x14ac:dyDescent="0.25">
      <c r="A11" s="9"/>
      <c r="B11" s="181"/>
      <c r="C11" s="182"/>
      <c r="D11" s="183"/>
      <c r="E11" s="183"/>
      <c r="F11" s="183"/>
    </row>
    <row r="12" spans="1:6" x14ac:dyDescent="0.25">
      <c r="A12" s="9"/>
      <c r="B12" s="181"/>
      <c r="C12" s="182"/>
      <c r="D12" s="183"/>
      <c r="E12" s="183"/>
      <c r="F12" s="183"/>
    </row>
    <row r="13" spans="1:6" x14ac:dyDescent="0.25">
      <c r="A13" s="9"/>
      <c r="B13" s="181"/>
      <c r="C13" s="182"/>
      <c r="D13" s="183"/>
      <c r="E13" s="183"/>
      <c r="F13" s="183"/>
    </row>
    <row r="14" spans="1:6" x14ac:dyDescent="0.25">
      <c r="A14" s="9"/>
      <c r="B14" s="181"/>
      <c r="C14" s="182"/>
      <c r="D14" s="183"/>
      <c r="E14" s="183"/>
      <c r="F14" s="183"/>
    </row>
    <row r="15" spans="1:6" x14ac:dyDescent="0.25">
      <c r="A15" s="9"/>
      <c r="B15" s="181"/>
      <c r="C15" s="182"/>
      <c r="D15" s="183"/>
      <c r="E15" s="183"/>
      <c r="F15" s="183"/>
    </row>
    <row r="16" spans="1:6" x14ac:dyDescent="0.25">
      <c r="A16" s="9"/>
      <c r="B16" s="181"/>
      <c r="C16" s="182"/>
      <c r="D16" s="183"/>
      <c r="E16" s="183"/>
      <c r="F16" s="183"/>
    </row>
    <row r="17" spans="1:6" x14ac:dyDescent="0.25">
      <c r="A17" s="9"/>
      <c r="B17" s="181"/>
      <c r="C17" s="182"/>
      <c r="D17" s="183"/>
      <c r="E17" s="183"/>
      <c r="F17" s="183"/>
    </row>
    <row r="18" spans="1:6" x14ac:dyDescent="0.25">
      <c r="A18" s="9"/>
      <c r="B18" s="181"/>
      <c r="C18" s="182"/>
      <c r="D18" s="183"/>
      <c r="E18" s="183"/>
      <c r="F18" s="183"/>
    </row>
    <row r="19" spans="1:6" x14ac:dyDescent="0.25">
      <c r="A19" s="9"/>
      <c r="B19" s="181"/>
      <c r="C19" s="182"/>
      <c r="D19" s="183"/>
      <c r="E19" s="183"/>
      <c r="F19" s="183"/>
    </row>
    <row r="20" spans="1:6" x14ac:dyDescent="0.25">
      <c r="A20" s="9"/>
      <c r="B20" s="181"/>
      <c r="C20" s="182"/>
      <c r="D20" s="183"/>
      <c r="E20" s="183"/>
      <c r="F20" s="183"/>
    </row>
    <row r="21" spans="1:6" x14ac:dyDescent="0.25">
      <c r="A21" s="9"/>
      <c r="B21" s="181"/>
      <c r="C21" s="182"/>
      <c r="D21" s="183"/>
      <c r="E21" s="183"/>
      <c r="F21" s="183"/>
    </row>
    <row r="22" spans="1:6" x14ac:dyDescent="0.25">
      <c r="A22" s="9"/>
      <c r="B22" s="181"/>
      <c r="C22" s="182"/>
      <c r="D22" s="183"/>
      <c r="E22" s="183"/>
      <c r="F22" s="183"/>
    </row>
    <row r="23" spans="1:6" x14ac:dyDescent="0.25">
      <c r="A23" s="9"/>
      <c r="B23" s="181"/>
      <c r="C23" s="182"/>
      <c r="D23" s="183"/>
      <c r="E23" s="183"/>
      <c r="F23" s="183"/>
    </row>
    <row r="24" spans="1:6" x14ac:dyDescent="0.25">
      <c r="A24" s="9"/>
      <c r="B24" s="181"/>
      <c r="C24" s="182"/>
      <c r="D24" s="183"/>
      <c r="E24" s="183"/>
      <c r="F24" s="183"/>
    </row>
    <row r="25" spans="1:6" x14ac:dyDescent="0.25">
      <c r="A25" s="9"/>
      <c r="B25" s="181"/>
      <c r="C25" s="182"/>
      <c r="D25" s="183"/>
      <c r="E25" s="183"/>
      <c r="F25" s="183"/>
    </row>
    <row r="26" spans="1:6" x14ac:dyDescent="0.25">
      <c r="A26" s="9"/>
      <c r="B26" s="181"/>
      <c r="C26" s="182"/>
      <c r="D26" s="183"/>
      <c r="E26" s="183"/>
      <c r="F26" s="183"/>
    </row>
    <row r="27" spans="1:6" x14ac:dyDescent="0.25">
      <c r="A27" s="9"/>
      <c r="B27" s="181"/>
      <c r="C27" s="182"/>
      <c r="D27" s="183"/>
      <c r="E27" s="183"/>
      <c r="F27" s="183"/>
    </row>
    <row r="28" spans="1:6" x14ac:dyDescent="0.25">
      <c r="A28" s="9"/>
      <c r="B28" s="181"/>
      <c r="C28" s="182"/>
      <c r="D28" s="183"/>
      <c r="E28" s="183"/>
      <c r="F28" s="183"/>
    </row>
    <row r="29" spans="1:6" x14ac:dyDescent="0.25">
      <c r="A29" s="9"/>
      <c r="B29" s="181"/>
      <c r="C29" s="182"/>
      <c r="D29" s="183"/>
      <c r="E29" s="183"/>
      <c r="F29" s="183"/>
    </row>
    <row r="30" spans="1:6" x14ac:dyDescent="0.25">
      <c r="A30" s="9"/>
      <c r="B30" s="181"/>
      <c r="C30" s="182"/>
      <c r="D30" s="183"/>
      <c r="E30" s="183"/>
      <c r="F30" s="183"/>
    </row>
    <row r="31" spans="1:6" x14ac:dyDescent="0.25">
      <c r="A31" s="9"/>
      <c r="B31" s="181"/>
      <c r="C31" s="182"/>
      <c r="D31" s="183"/>
      <c r="E31" s="183"/>
      <c r="F31" s="183"/>
    </row>
    <row r="32" spans="1:6" x14ac:dyDescent="0.25">
      <c r="A32" s="9"/>
      <c r="B32" s="181"/>
      <c r="C32" s="182"/>
      <c r="D32" s="183"/>
      <c r="E32" s="183"/>
      <c r="F32" s="183"/>
    </row>
    <row r="33" spans="1:8" x14ac:dyDescent="0.25">
      <c r="A33" s="9"/>
      <c r="B33" s="181"/>
      <c r="C33" s="182"/>
      <c r="D33" s="183"/>
      <c r="E33" s="183"/>
      <c r="F33" s="183"/>
    </row>
    <row r="34" spans="1:8" x14ac:dyDescent="0.25">
      <c r="A34" s="9"/>
      <c r="B34" s="181"/>
      <c r="C34" s="182"/>
      <c r="D34" s="183"/>
      <c r="E34" s="183"/>
      <c r="F34" s="183"/>
    </row>
    <row r="35" spans="1:8" x14ac:dyDescent="0.25">
      <c r="A35" s="9"/>
      <c r="B35" s="181"/>
      <c r="C35" s="182"/>
      <c r="D35" s="183"/>
      <c r="E35" s="183"/>
      <c r="F35" s="183"/>
    </row>
    <row r="36" spans="1:8" x14ac:dyDescent="0.25">
      <c r="A36" s="9"/>
      <c r="B36" s="181"/>
      <c r="C36" s="182"/>
      <c r="D36" s="183"/>
      <c r="E36" s="183"/>
      <c r="F36" s="183"/>
    </row>
    <row r="37" spans="1:8" x14ac:dyDescent="0.25">
      <c r="A37" s="9"/>
      <c r="B37" s="181"/>
      <c r="C37" s="182"/>
      <c r="D37" s="183"/>
      <c r="E37" s="183"/>
      <c r="F37" s="183"/>
    </row>
    <row r="38" spans="1:8" x14ac:dyDescent="0.25">
      <c r="A38" s="145"/>
      <c r="B38" s="144"/>
      <c r="C38" s="141"/>
      <c r="D38" s="142"/>
      <c r="E38" s="142"/>
      <c r="F38" s="142"/>
    </row>
    <row r="39" spans="1:8" x14ac:dyDescent="0.25">
      <c r="A39" s="145"/>
      <c r="B39" s="144"/>
      <c r="C39" s="141"/>
      <c r="D39" s="142"/>
      <c r="E39" s="142"/>
      <c r="F39" s="142"/>
    </row>
    <row r="40" spans="1:8" x14ac:dyDescent="0.25">
      <c r="A40" s="145"/>
      <c r="B40" s="144"/>
      <c r="C40" s="141"/>
      <c r="D40" s="142"/>
      <c r="E40" s="142"/>
      <c r="F40" s="142"/>
    </row>
    <row r="41" spans="1:8" x14ac:dyDescent="0.25">
      <c r="A41" s="145"/>
      <c r="B41" s="144"/>
      <c r="C41" s="141"/>
      <c r="D41" s="142"/>
      <c r="E41" s="142"/>
      <c r="F41" s="142"/>
    </row>
    <row r="42" spans="1:8" x14ac:dyDescent="0.25">
      <c r="A42" s="145"/>
      <c r="B42" s="144"/>
      <c r="C42" s="141"/>
      <c r="D42" s="142"/>
      <c r="E42" s="142"/>
      <c r="F42" s="142"/>
    </row>
    <row r="43" spans="1:8" x14ac:dyDescent="0.25">
      <c r="A43" s="145"/>
      <c r="B43" s="144"/>
      <c r="C43" s="141"/>
      <c r="D43" s="142"/>
      <c r="E43" s="142"/>
      <c r="F43" s="142"/>
    </row>
    <row r="44" spans="1:8" x14ac:dyDescent="0.25">
      <c r="A44" s="145"/>
      <c r="B44" s="144"/>
      <c r="C44" s="141"/>
      <c r="D44" s="142"/>
      <c r="E44" s="142"/>
      <c r="F44" s="142"/>
    </row>
    <row r="45" spans="1:8" x14ac:dyDescent="0.25">
      <c r="A45" s="145"/>
      <c r="B45" s="144"/>
      <c r="C45" s="141"/>
      <c r="D45" s="142"/>
      <c r="E45" s="142"/>
      <c r="F45" s="142"/>
    </row>
    <row r="46" spans="1:8" x14ac:dyDescent="0.25">
      <c r="A46" s="145"/>
      <c r="B46" s="144"/>
      <c r="C46" s="141"/>
      <c r="D46" s="142"/>
      <c r="E46" s="142"/>
      <c r="F46" s="142"/>
    </row>
    <row r="47" spans="1:8" x14ac:dyDescent="0.25">
      <c r="A47" s="145"/>
      <c r="B47" s="144"/>
      <c r="C47" s="141"/>
      <c r="D47" s="142"/>
      <c r="E47" s="142"/>
      <c r="F47" s="142"/>
      <c r="G47" s="43"/>
      <c r="H47" s="166"/>
    </row>
    <row r="48" spans="1:8" x14ac:dyDescent="0.25">
      <c r="A48" s="145"/>
      <c r="B48" s="144"/>
      <c r="C48" s="141"/>
      <c r="D48" s="142"/>
      <c r="E48" s="142"/>
      <c r="F48" s="142"/>
      <c r="G48" s="170"/>
      <c r="H48" s="166"/>
    </row>
    <row r="49" spans="1:8" x14ac:dyDescent="0.25">
      <c r="A49" s="145"/>
      <c r="B49" s="144"/>
      <c r="C49" s="141"/>
      <c r="D49" s="142"/>
      <c r="E49" s="142"/>
      <c r="F49" s="142"/>
      <c r="G49" s="170"/>
      <c r="H49" s="166"/>
    </row>
    <row r="50" spans="1:8" x14ac:dyDescent="0.25">
      <c r="A50" s="145"/>
      <c r="B50" s="144"/>
      <c r="C50" s="141"/>
      <c r="D50" s="142"/>
      <c r="E50" s="142"/>
      <c r="F50" s="142"/>
      <c r="G50" s="43"/>
      <c r="H50" s="166"/>
    </row>
    <row r="51" spans="1:8" x14ac:dyDescent="0.25">
      <c r="A51" s="145"/>
      <c r="B51" s="144"/>
      <c r="C51" s="141"/>
      <c r="D51" s="142"/>
      <c r="E51" s="142"/>
      <c r="F51" s="142"/>
      <c r="G51" s="170"/>
      <c r="H51" s="166"/>
    </row>
    <row r="52" spans="1:8" x14ac:dyDescent="0.25">
      <c r="A52" s="145"/>
      <c r="B52" s="144"/>
      <c r="C52" s="141"/>
      <c r="D52" s="142"/>
      <c r="E52" s="142"/>
      <c r="F52" s="142"/>
      <c r="G52" s="43"/>
      <c r="H52" s="166"/>
    </row>
    <row r="53" spans="1:8" x14ac:dyDescent="0.25">
      <c r="A53" s="145"/>
      <c r="B53" s="144"/>
      <c r="C53" s="141"/>
      <c r="D53" s="142"/>
      <c r="E53" s="142"/>
      <c r="F53" s="142"/>
      <c r="G53" s="170"/>
      <c r="H53" s="166"/>
    </row>
    <row r="54" spans="1:8" x14ac:dyDescent="0.25">
      <c r="A54" s="145"/>
      <c r="B54" s="144"/>
      <c r="C54" s="141"/>
      <c r="D54" s="142"/>
      <c r="E54" s="142"/>
      <c r="F54" s="142"/>
      <c r="G54" s="43"/>
      <c r="H54" s="166"/>
    </row>
    <row r="55" spans="1:8" x14ac:dyDescent="0.25">
      <c r="A55" s="145"/>
      <c r="B55" s="144"/>
      <c r="C55" s="141"/>
      <c r="D55" s="142"/>
      <c r="E55" s="142"/>
      <c r="F55" s="142"/>
      <c r="G55" s="170"/>
      <c r="H55" s="166"/>
    </row>
    <row r="56" spans="1:8" x14ac:dyDescent="0.25">
      <c r="A56" s="145"/>
      <c r="B56" s="144"/>
      <c r="C56" s="141"/>
      <c r="D56" s="142"/>
      <c r="E56" s="142"/>
      <c r="F56" s="142"/>
      <c r="G56" s="170"/>
      <c r="H56" s="166"/>
    </row>
    <row r="57" spans="1:8" x14ac:dyDescent="0.25">
      <c r="A57" s="145"/>
      <c r="B57" s="144"/>
      <c r="C57" s="141"/>
      <c r="D57" s="142"/>
      <c r="E57" s="142"/>
      <c r="F57" s="142"/>
      <c r="G57" s="170"/>
      <c r="H57" s="166"/>
    </row>
    <row r="58" spans="1:8" x14ac:dyDescent="0.25">
      <c r="A58" s="145"/>
      <c r="B58" s="144"/>
      <c r="C58" s="141"/>
      <c r="D58" s="142"/>
      <c r="E58" s="142"/>
      <c r="F58" s="142"/>
      <c r="G58" s="170"/>
      <c r="H58" s="166"/>
    </row>
    <row r="59" spans="1:8" x14ac:dyDescent="0.25">
      <c r="A59" s="145"/>
      <c r="B59" s="144"/>
      <c r="C59" s="141"/>
      <c r="D59" s="142"/>
      <c r="E59" s="142"/>
      <c r="F59" s="142"/>
      <c r="G59" s="43"/>
      <c r="H59" s="166"/>
    </row>
    <row r="60" spans="1:8" x14ac:dyDescent="0.25">
      <c r="A60" s="145"/>
      <c r="B60" s="144"/>
      <c r="C60" s="141"/>
      <c r="D60" s="142"/>
      <c r="E60" s="142"/>
      <c r="F60" s="142"/>
      <c r="G60" s="170"/>
      <c r="H60" s="166"/>
    </row>
    <row r="61" spans="1:8" x14ac:dyDescent="0.25">
      <c r="A61" s="145"/>
      <c r="B61" s="144"/>
      <c r="C61" s="141"/>
      <c r="D61" s="142"/>
      <c r="E61" s="142"/>
      <c r="F61" s="142"/>
      <c r="G61" s="170"/>
      <c r="H61" s="166"/>
    </row>
    <row r="62" spans="1:8" x14ac:dyDescent="0.25">
      <c r="A62" s="145"/>
      <c r="B62" s="144"/>
      <c r="C62" s="141"/>
      <c r="D62" s="142"/>
      <c r="E62" s="142"/>
      <c r="F62" s="142"/>
      <c r="G62" s="43"/>
      <c r="H62" s="166"/>
    </row>
    <row r="63" spans="1:8" x14ac:dyDescent="0.25">
      <c r="A63" s="145"/>
      <c r="B63" s="144"/>
      <c r="C63" s="141"/>
      <c r="D63" s="142"/>
      <c r="E63" s="142"/>
      <c r="F63" s="142"/>
      <c r="G63" s="170"/>
      <c r="H63" s="166"/>
    </row>
    <row r="64" spans="1:8" x14ac:dyDescent="0.25">
      <c r="A64" s="145"/>
      <c r="B64" s="144"/>
      <c r="C64" s="141"/>
      <c r="D64" s="142"/>
      <c r="E64" s="142"/>
      <c r="F64" s="142"/>
      <c r="G64" s="43"/>
      <c r="H64" s="166"/>
    </row>
    <row r="65" spans="1:8" x14ac:dyDescent="0.25">
      <c r="A65" s="145"/>
      <c r="B65" s="144"/>
      <c r="C65" s="141"/>
      <c r="D65" s="142"/>
      <c r="E65" s="142"/>
      <c r="F65" s="142"/>
      <c r="G65" s="170"/>
      <c r="H65" s="166"/>
    </row>
    <row r="66" spans="1:8" x14ac:dyDescent="0.25">
      <c r="A66" s="145"/>
      <c r="B66" s="144"/>
      <c r="C66" s="141"/>
      <c r="D66" s="142"/>
      <c r="E66" s="142"/>
      <c r="F66" s="142"/>
      <c r="G66" s="43"/>
      <c r="H66" s="166"/>
    </row>
    <row r="67" spans="1:8" x14ac:dyDescent="0.25">
      <c r="A67" s="145"/>
      <c r="B67" s="144"/>
      <c r="C67" s="141"/>
      <c r="D67" s="142"/>
      <c r="E67" s="142"/>
      <c r="F67" s="142" t="str">
        <f t="array" ref="F67">IFERROR(INDEX(#REF!, SMALL(IF(ISERROR(#REF!), "", ROW(#REF!)-MIN(ROW(#REF!))+1), ROW(66:66))),"")</f>
        <v/>
      </c>
    </row>
    <row r="68" spans="1:8" x14ac:dyDescent="0.25">
      <c r="A68" s="145"/>
      <c r="B68" s="144"/>
      <c r="C68" s="141"/>
      <c r="D68" s="142"/>
      <c r="E68" s="142"/>
      <c r="F68" s="142" t="str">
        <f t="array" ref="F68">IFERROR(INDEX(#REF!, SMALL(IF(ISERROR(#REF!), "", ROW(#REF!)-MIN(ROW(#REF!))+1), ROW(67:67))),"")</f>
        <v/>
      </c>
    </row>
    <row r="69" spans="1:8" x14ac:dyDescent="0.25">
      <c r="A69" s="145" t="str">
        <f t="array" ref="A69">IFERROR(INDEX(#REF!, SMALL(IF(ISERROR(#REF!), "", ROW(#REF!)-MIN(ROW(#REF!))+1), ROW(66:66))),"")</f>
        <v/>
      </c>
      <c r="B69" s="144" t="str">
        <f t="array" ref="B69">IFERROR(INDEX(#REF!, SMALL(IF(ISERROR(#REF!), "", ROW(#REF!)-MIN(ROW(#REF!))+1), ROW(66:66))),"")</f>
        <v/>
      </c>
      <c r="C69" s="141" t="str">
        <f t="array" ref="C69">IFERROR(INDEX(#REF!, SMALL(IF(ISERROR(#REF!), "", ROW(#REF!)-MIN(ROW(#REF!))+1), ROW(66:66))),"")</f>
        <v/>
      </c>
      <c r="D69" s="142" t="str">
        <f t="array" ref="D69">IFERROR(INDEX(#REF!, SMALL(IF(ISERROR(#REF!), "", ROW(#REF!)-MIN(ROW(#REF!))+1), ROW(66:66))),"")</f>
        <v/>
      </c>
      <c r="E69" s="142" t="str">
        <f t="array" ref="E69">IFERROR(INDEX(#REF!, SMALL(IF(ISERROR(#REF!), "", ROW(#REF!)-MIN(ROW(#REF!))+1), ROW(66:66))),"")</f>
        <v/>
      </c>
      <c r="F69" s="142" t="str">
        <f t="array" ref="F69">IFERROR(INDEX(#REF!, SMALL(IF(ISERROR(#REF!), "", ROW(#REF!)-MIN(ROW(#REF!))+1), ROW(68:68))),"")</f>
        <v/>
      </c>
    </row>
    <row r="70" spans="1:8" x14ac:dyDescent="0.25">
      <c r="A70" s="145" t="str">
        <f t="array" ref="A70">IFERROR(INDEX(#REF!, SMALL(IF(ISERROR(#REF!), "", ROW(#REF!)-MIN(ROW(#REF!))+1), ROW(67:67))),"")</f>
        <v/>
      </c>
      <c r="B70" s="144" t="str">
        <f t="array" ref="B70">IFERROR(INDEX(#REF!, SMALL(IF(ISERROR(#REF!), "", ROW(#REF!)-MIN(ROW(#REF!))+1), ROW(67:67))),"")</f>
        <v/>
      </c>
      <c r="C70" s="141" t="str">
        <f t="array" ref="C70">IFERROR(INDEX(#REF!, SMALL(IF(ISERROR(#REF!), "", ROW(#REF!)-MIN(ROW(#REF!))+1), ROW(67:67))),"")</f>
        <v/>
      </c>
      <c r="D70" s="142" t="str">
        <f t="array" ref="D70">IFERROR(INDEX(#REF!, SMALL(IF(ISERROR(#REF!), "", ROW(#REF!)-MIN(ROW(#REF!))+1), ROW(67:67))),"")</f>
        <v/>
      </c>
      <c r="E70" s="142" t="str">
        <f t="array" ref="E70">IFERROR(INDEX(#REF!, SMALL(IF(ISERROR(#REF!), "", ROW(#REF!)-MIN(ROW(#REF!))+1), ROW(67:67))),"")</f>
        <v/>
      </c>
      <c r="F70" s="142" t="str">
        <f t="array" ref="F70">IFERROR(INDEX(#REF!, SMALL(IF(ISERROR(#REF!), "", ROW(#REF!)-MIN(ROW(#REF!))+1), ROW(69:69))),"")</f>
        <v/>
      </c>
    </row>
    <row r="71" spans="1:8" x14ac:dyDescent="0.25">
      <c r="A71" s="145" t="str">
        <f t="array" ref="A71">IFERROR(INDEX(#REF!, SMALL(IF(ISERROR(#REF!), "", ROW(#REF!)-MIN(ROW(#REF!))+1), ROW(68:68))),"")</f>
        <v/>
      </c>
      <c r="B71" s="144" t="str">
        <f t="array" ref="B71">IFERROR(INDEX(#REF!, SMALL(IF(ISERROR(#REF!), "", ROW(#REF!)-MIN(ROW(#REF!))+1), ROW(68:68))),"")</f>
        <v/>
      </c>
      <c r="C71" s="141" t="str">
        <f t="array" ref="C71">IFERROR(INDEX(#REF!, SMALL(IF(ISERROR(#REF!), "", ROW(#REF!)-MIN(ROW(#REF!))+1), ROW(68:68))),"")</f>
        <v/>
      </c>
      <c r="D71" s="142" t="str">
        <f t="array" ref="D71">IFERROR(INDEX(#REF!, SMALL(IF(ISERROR(#REF!), "", ROW(#REF!)-MIN(ROW(#REF!))+1), ROW(68:68))),"")</f>
        <v/>
      </c>
      <c r="E71" s="142" t="str">
        <f t="array" ref="E71">IFERROR(INDEX(#REF!, SMALL(IF(ISERROR(#REF!), "", ROW(#REF!)-MIN(ROW(#REF!))+1), ROW(68:68))),"")</f>
        <v/>
      </c>
      <c r="F71" s="142" t="str">
        <f t="array" ref="F71">IFERROR(INDEX(#REF!, SMALL(IF(ISERROR(#REF!), "", ROW(#REF!)-MIN(ROW(#REF!))+1), ROW(70:70))),"")</f>
        <v/>
      </c>
    </row>
    <row r="72" spans="1:8" x14ac:dyDescent="0.25">
      <c r="A72" s="145" t="str">
        <f t="array" ref="A72">IFERROR(INDEX(#REF!, SMALL(IF(ISERROR(#REF!), "", ROW(#REF!)-MIN(ROW(#REF!))+1), ROW(69:69))),"")</f>
        <v/>
      </c>
      <c r="B72" s="144" t="str">
        <f t="array" ref="B72">IFERROR(INDEX(#REF!, SMALL(IF(ISERROR(#REF!), "", ROW(#REF!)-MIN(ROW(#REF!))+1), ROW(69:69))),"")</f>
        <v/>
      </c>
      <c r="C72" s="141" t="str">
        <f t="array" ref="C72">IFERROR(INDEX(#REF!, SMALL(IF(ISERROR(#REF!), "", ROW(#REF!)-MIN(ROW(#REF!))+1), ROW(69:69))),"")</f>
        <v/>
      </c>
      <c r="D72" s="142" t="str">
        <f t="array" ref="D72">IFERROR(INDEX(#REF!, SMALL(IF(ISERROR(#REF!), "", ROW(#REF!)-MIN(ROW(#REF!))+1), ROW(69:69))),"")</f>
        <v/>
      </c>
      <c r="E72" s="142" t="str">
        <f t="array" ref="E72">IFERROR(INDEX(#REF!, SMALL(IF(ISERROR(#REF!), "", ROW(#REF!)-MIN(ROW(#REF!))+1), ROW(69:69))),"")</f>
        <v/>
      </c>
      <c r="F72" s="142" t="str">
        <f t="array" ref="F72">IFERROR(INDEX(#REF!, SMALL(IF(ISERROR(#REF!), "", ROW(#REF!)-MIN(ROW(#REF!))+1), ROW(71:71))),"")</f>
        <v/>
      </c>
    </row>
    <row r="73" spans="1:8" x14ac:dyDescent="0.25">
      <c r="A73" s="145" t="str">
        <f t="array" ref="A73">IFERROR(INDEX(#REF!, SMALL(IF(ISERROR(#REF!), "", ROW(#REF!)-MIN(ROW(#REF!))+1), ROW(70:70))),"")</f>
        <v/>
      </c>
      <c r="B73" s="144" t="str">
        <f t="array" ref="B73">IFERROR(INDEX(#REF!, SMALL(IF(ISERROR(#REF!), "", ROW(#REF!)-MIN(ROW(#REF!))+1), ROW(70:70))),"")</f>
        <v/>
      </c>
      <c r="C73" s="141" t="str">
        <f t="array" ref="C73">IFERROR(INDEX(#REF!, SMALL(IF(ISERROR(#REF!), "", ROW(#REF!)-MIN(ROW(#REF!))+1), ROW(70:70))),"")</f>
        <v/>
      </c>
      <c r="D73" s="142" t="str">
        <f t="array" ref="D73">IFERROR(INDEX(#REF!, SMALL(IF(ISERROR(#REF!), "", ROW(#REF!)-MIN(ROW(#REF!))+1), ROW(70:70))),"")</f>
        <v/>
      </c>
      <c r="E73" s="142" t="str">
        <f t="array" ref="E73">IFERROR(INDEX(#REF!, SMALL(IF(ISERROR(#REF!), "", ROW(#REF!)-MIN(ROW(#REF!))+1), ROW(70:70))),"")</f>
        <v/>
      </c>
      <c r="F73" s="142" t="str">
        <f t="array" ref="F73">IFERROR(INDEX(#REF!, SMALL(IF(ISERROR(#REF!), "", ROW(#REF!)-MIN(ROW(#REF!))+1), ROW(72:72))),"")</f>
        <v/>
      </c>
    </row>
    <row r="74" spans="1:8" x14ac:dyDescent="0.25">
      <c r="A74" s="145" t="str">
        <f t="array" ref="A74">IFERROR(INDEX(#REF!, SMALL(IF(ISERROR(#REF!), "", ROW(#REF!)-MIN(ROW(#REF!))+1), ROW(71:71))),"")</f>
        <v/>
      </c>
      <c r="B74" s="144" t="str">
        <f t="array" ref="B74">IFERROR(INDEX(#REF!, SMALL(IF(ISERROR(#REF!), "", ROW(#REF!)-MIN(ROW(#REF!))+1), ROW(71:71))),"")</f>
        <v/>
      </c>
      <c r="C74" s="141" t="str">
        <f t="array" ref="C74">IFERROR(INDEX(#REF!, SMALL(IF(ISERROR(#REF!), "", ROW(#REF!)-MIN(ROW(#REF!))+1), ROW(71:71))),"")</f>
        <v/>
      </c>
      <c r="D74" s="142" t="str">
        <f t="array" ref="D74">IFERROR(INDEX(#REF!, SMALL(IF(ISERROR(#REF!), "", ROW(#REF!)-MIN(ROW(#REF!))+1), ROW(71:71))),"")</f>
        <v/>
      </c>
      <c r="E74" s="142" t="str">
        <f t="array" ref="E74">IFERROR(INDEX(#REF!, SMALL(IF(ISERROR(#REF!), "", ROW(#REF!)-MIN(ROW(#REF!))+1), ROW(71:71))),"")</f>
        <v/>
      </c>
      <c r="F74" s="142" t="str">
        <f t="array" ref="F74">IFERROR(INDEX(#REF!, SMALL(IF(ISERROR(#REF!), "", ROW(#REF!)-MIN(ROW(#REF!))+1), ROW(73:73))),"")</f>
        <v/>
      </c>
    </row>
    <row r="75" spans="1:8" x14ac:dyDescent="0.25">
      <c r="A75" s="145" t="str">
        <f t="array" ref="A75">IFERROR(INDEX(#REF!, SMALL(IF(ISERROR(#REF!), "", ROW(#REF!)-MIN(ROW(#REF!))+1), ROW(72:72))),"")</f>
        <v/>
      </c>
      <c r="B75" s="144" t="str">
        <f t="array" ref="B75">IFERROR(INDEX(#REF!, SMALL(IF(ISERROR(#REF!), "", ROW(#REF!)-MIN(ROW(#REF!))+1), ROW(72:72))),"")</f>
        <v/>
      </c>
      <c r="C75" s="141" t="str">
        <f t="array" ref="C75">IFERROR(INDEX(#REF!, SMALL(IF(ISERROR(#REF!), "", ROW(#REF!)-MIN(ROW(#REF!))+1), ROW(72:72))),"")</f>
        <v/>
      </c>
      <c r="D75" s="142" t="str">
        <f t="array" ref="D75">IFERROR(INDEX(#REF!, SMALL(IF(ISERROR(#REF!), "", ROW(#REF!)-MIN(ROW(#REF!))+1), ROW(72:72))),"")</f>
        <v/>
      </c>
      <c r="E75" s="142" t="str">
        <f t="array" ref="E75">IFERROR(INDEX(#REF!, SMALL(IF(ISERROR(#REF!), "", ROW(#REF!)-MIN(ROW(#REF!))+1), ROW(72:72))),"")</f>
        <v/>
      </c>
      <c r="F75" s="142" t="str">
        <f t="array" ref="F75">IFERROR(INDEX(#REF!, SMALL(IF(ISERROR(#REF!), "", ROW(#REF!)-MIN(ROW(#REF!))+1), ROW(74:74))),"")</f>
        <v/>
      </c>
    </row>
    <row r="76" spans="1:8" x14ac:dyDescent="0.25">
      <c r="A76" s="145" t="str">
        <f t="array" ref="A76">IFERROR(INDEX(#REF!, SMALL(IF(ISERROR(#REF!), "", ROW(#REF!)-MIN(ROW(#REF!))+1), ROW(73:73))),"")</f>
        <v/>
      </c>
      <c r="B76" s="144" t="str">
        <f t="array" ref="B76">IFERROR(INDEX(#REF!, SMALL(IF(ISERROR(#REF!), "", ROW(#REF!)-MIN(ROW(#REF!))+1), ROW(73:73))),"")</f>
        <v/>
      </c>
      <c r="C76" s="141" t="str">
        <f t="array" ref="C76">IFERROR(INDEX(#REF!, SMALL(IF(ISERROR(#REF!), "", ROW(#REF!)-MIN(ROW(#REF!))+1), ROW(73:73))),"")</f>
        <v/>
      </c>
      <c r="D76" s="142" t="str">
        <f t="array" ref="D76">IFERROR(INDEX(#REF!, SMALL(IF(ISERROR(#REF!), "", ROW(#REF!)-MIN(ROW(#REF!))+1), ROW(73:73))),"")</f>
        <v/>
      </c>
      <c r="E76" s="142" t="str">
        <f t="array" ref="E76">IFERROR(INDEX(#REF!, SMALL(IF(ISERROR(#REF!), "", ROW(#REF!)-MIN(ROW(#REF!))+1), ROW(73:73))),"")</f>
        <v/>
      </c>
      <c r="F76" s="142" t="str">
        <f t="array" ref="F76">IFERROR(INDEX(#REF!, SMALL(IF(ISERROR(#REF!), "", ROW(#REF!)-MIN(ROW(#REF!))+1), ROW(75:75))),"")</f>
        <v/>
      </c>
    </row>
    <row r="77" spans="1:8" x14ac:dyDescent="0.25">
      <c r="A77" s="145" t="str">
        <f t="array" ref="A77">IFERROR(INDEX(#REF!, SMALL(IF(ISERROR(#REF!), "", ROW(#REF!)-MIN(ROW(#REF!))+1), ROW(74:74))),"")</f>
        <v/>
      </c>
      <c r="B77" s="144" t="str">
        <f t="array" ref="B77">IFERROR(INDEX(#REF!, SMALL(IF(ISERROR(#REF!), "", ROW(#REF!)-MIN(ROW(#REF!))+1), ROW(74:74))),"")</f>
        <v/>
      </c>
      <c r="C77" s="141" t="str">
        <f t="array" ref="C77">IFERROR(INDEX(#REF!, SMALL(IF(ISERROR(#REF!), "", ROW(#REF!)-MIN(ROW(#REF!))+1), ROW(74:74))),"")</f>
        <v/>
      </c>
      <c r="D77" s="142" t="str">
        <f t="array" ref="D77">IFERROR(INDEX(#REF!, SMALL(IF(ISERROR(#REF!), "", ROW(#REF!)-MIN(ROW(#REF!))+1), ROW(74:74))),"")</f>
        <v/>
      </c>
      <c r="E77" s="142" t="str">
        <f t="array" ref="E77">IFERROR(INDEX(#REF!, SMALL(IF(ISERROR(#REF!), "", ROW(#REF!)-MIN(ROW(#REF!))+1), ROW(74:74))),"")</f>
        <v/>
      </c>
      <c r="F77" s="142" t="str">
        <f t="array" ref="F77">IFERROR(INDEX(#REF!, SMALL(IF(ISERROR(#REF!), "", ROW(#REF!)-MIN(ROW(#REF!))+1), ROW(76:76))),"")</f>
        <v/>
      </c>
    </row>
    <row r="78" spans="1:8" x14ac:dyDescent="0.25">
      <c r="A78" s="145" t="str">
        <f t="array" ref="A78">IFERROR(INDEX(#REF!, SMALL(IF(ISERROR(#REF!), "", ROW(#REF!)-MIN(ROW(#REF!))+1), ROW(75:75))),"")</f>
        <v/>
      </c>
      <c r="B78" s="144" t="str">
        <f t="array" ref="B78">IFERROR(INDEX(#REF!, SMALL(IF(ISERROR(#REF!), "", ROW(#REF!)-MIN(ROW(#REF!))+1), ROW(75:75))),"")</f>
        <v/>
      </c>
      <c r="C78" s="141" t="str">
        <f t="array" ref="C78">IFERROR(INDEX(#REF!, SMALL(IF(ISERROR(#REF!), "", ROW(#REF!)-MIN(ROW(#REF!))+1), ROW(75:75))),"")</f>
        <v/>
      </c>
      <c r="D78" s="142" t="str">
        <f t="array" ref="D78">IFERROR(INDEX(#REF!, SMALL(IF(ISERROR(#REF!), "", ROW(#REF!)-MIN(ROW(#REF!))+1), ROW(75:75))),"")</f>
        <v/>
      </c>
      <c r="E78" s="142" t="str">
        <f t="array" ref="E78">IFERROR(INDEX(#REF!, SMALL(IF(ISERROR(#REF!), "", ROW(#REF!)-MIN(ROW(#REF!))+1), ROW(75:75))),"")</f>
        <v/>
      </c>
      <c r="F78" s="142" t="str">
        <f t="array" ref="F78">IFERROR(INDEX(#REF!, SMALL(IF(ISERROR(#REF!), "", ROW(#REF!)-MIN(ROW(#REF!))+1), ROW(77:77))),"")</f>
        <v/>
      </c>
    </row>
    <row r="79" spans="1:8" x14ac:dyDescent="0.25">
      <c r="A79" s="145" t="str">
        <f t="array" ref="A79">IFERROR(INDEX(#REF!, SMALL(IF(ISERROR(#REF!), "", ROW(#REF!)-MIN(ROW(#REF!))+1), ROW(76:76))),"")</f>
        <v/>
      </c>
      <c r="B79" s="144" t="str">
        <f t="array" ref="B79">IFERROR(INDEX(#REF!, SMALL(IF(ISERROR(#REF!), "", ROW(#REF!)-MIN(ROW(#REF!))+1), ROW(76:76))),"")</f>
        <v/>
      </c>
      <c r="C79" s="141" t="str">
        <f t="array" ref="C79">IFERROR(INDEX(#REF!, SMALL(IF(ISERROR(#REF!), "", ROW(#REF!)-MIN(ROW(#REF!))+1), ROW(76:76))),"")</f>
        <v/>
      </c>
      <c r="D79" s="142" t="str">
        <f t="array" ref="D79">IFERROR(INDEX(#REF!, SMALL(IF(ISERROR(#REF!), "", ROW(#REF!)-MIN(ROW(#REF!))+1), ROW(76:76))),"")</f>
        <v/>
      </c>
      <c r="E79" s="142" t="str">
        <f t="array" ref="E79">IFERROR(INDEX(#REF!, SMALL(IF(ISERROR(#REF!), "", ROW(#REF!)-MIN(ROW(#REF!))+1), ROW(76:76))),"")</f>
        <v/>
      </c>
      <c r="F79" s="142" t="str">
        <f t="array" ref="F79">IFERROR(INDEX(#REF!, SMALL(IF(ISERROR(#REF!), "", ROW(#REF!)-MIN(ROW(#REF!))+1), ROW(78:78))),"")</f>
        <v/>
      </c>
    </row>
    <row r="80" spans="1:8" x14ac:dyDescent="0.25">
      <c r="A80" s="145" t="str">
        <f t="array" ref="A80">IFERROR(INDEX(#REF!, SMALL(IF(ISERROR(#REF!), "", ROW(#REF!)-MIN(ROW(#REF!))+1), ROW(77:77))),"")</f>
        <v/>
      </c>
      <c r="B80" s="144" t="str">
        <f t="array" ref="B80">IFERROR(INDEX(#REF!, SMALL(IF(ISERROR(#REF!), "", ROW(#REF!)-MIN(ROW(#REF!))+1), ROW(77:77))),"")</f>
        <v/>
      </c>
      <c r="C80" s="141" t="str">
        <f t="array" ref="C80">IFERROR(INDEX(#REF!, SMALL(IF(ISERROR(#REF!), "", ROW(#REF!)-MIN(ROW(#REF!))+1), ROW(77:77))),"")</f>
        <v/>
      </c>
      <c r="D80" s="142" t="str">
        <f t="array" ref="D80">IFERROR(INDEX(#REF!, SMALL(IF(ISERROR(#REF!), "", ROW(#REF!)-MIN(ROW(#REF!))+1), ROW(77:77))),"")</f>
        <v/>
      </c>
      <c r="E80" s="142" t="str">
        <f t="array" ref="E80">IFERROR(INDEX(#REF!, SMALL(IF(ISERROR(#REF!), "", ROW(#REF!)-MIN(ROW(#REF!))+1), ROW(77:77))),"")</f>
        <v/>
      </c>
      <c r="F80" s="142" t="str">
        <f t="array" ref="F80">IFERROR(INDEX(#REF!, SMALL(IF(ISERROR(#REF!), "", ROW(#REF!)-MIN(ROW(#REF!))+1), ROW(79:79))),"")</f>
        <v/>
      </c>
    </row>
    <row r="81" spans="1:6" x14ac:dyDescent="0.25">
      <c r="A81" s="145" t="str">
        <f t="array" ref="A81">IFERROR(INDEX(#REF!, SMALL(IF(ISERROR(#REF!), "", ROW(#REF!)-MIN(ROW(#REF!))+1), ROW(78:78))),"")</f>
        <v/>
      </c>
      <c r="B81" s="144" t="str">
        <f t="array" ref="B81">IFERROR(INDEX(#REF!, SMALL(IF(ISERROR(#REF!), "", ROW(#REF!)-MIN(ROW(#REF!))+1), ROW(78:78))),"")</f>
        <v/>
      </c>
      <c r="C81" s="141" t="str">
        <f t="array" ref="C81">IFERROR(INDEX(#REF!, SMALL(IF(ISERROR(#REF!), "", ROW(#REF!)-MIN(ROW(#REF!))+1), ROW(78:78))),"")</f>
        <v/>
      </c>
      <c r="D81" s="142" t="str">
        <f t="array" ref="D81">IFERROR(INDEX(#REF!, SMALL(IF(ISERROR(#REF!), "", ROW(#REF!)-MIN(ROW(#REF!))+1), ROW(78:78))),"")</f>
        <v/>
      </c>
      <c r="E81" s="142" t="str">
        <f t="array" ref="E81">IFERROR(INDEX(#REF!, SMALL(IF(ISERROR(#REF!), "", ROW(#REF!)-MIN(ROW(#REF!))+1), ROW(78:78))),"")</f>
        <v/>
      </c>
      <c r="F81" s="142" t="str">
        <f t="array" ref="F81">IFERROR(INDEX(#REF!, SMALL(IF(ISERROR(#REF!), "", ROW(#REF!)-MIN(ROW(#REF!))+1), ROW(80:80))),"")</f>
        <v/>
      </c>
    </row>
    <row r="82" spans="1:6" x14ac:dyDescent="0.25">
      <c r="A82" s="145" t="str">
        <f t="array" ref="A82">IFERROR(INDEX(#REF!, SMALL(IF(ISERROR(#REF!), "", ROW(#REF!)-MIN(ROW(#REF!))+1), ROW(79:79))),"")</f>
        <v/>
      </c>
      <c r="B82" s="144" t="str">
        <f t="array" ref="B82">IFERROR(INDEX(#REF!, SMALL(IF(ISERROR(#REF!), "", ROW(#REF!)-MIN(ROW(#REF!))+1), ROW(79:79))),"")</f>
        <v/>
      </c>
      <c r="C82" s="141" t="str">
        <f t="array" ref="C82">IFERROR(INDEX(#REF!, SMALL(IF(ISERROR(#REF!), "", ROW(#REF!)-MIN(ROW(#REF!))+1), ROW(79:79))),"")</f>
        <v/>
      </c>
      <c r="D82" s="142" t="str">
        <f t="array" ref="D82">IFERROR(INDEX(#REF!, SMALL(IF(ISERROR(#REF!), "", ROW(#REF!)-MIN(ROW(#REF!))+1), ROW(79:79))),"")</f>
        <v/>
      </c>
      <c r="E82" s="142" t="str">
        <f t="array" ref="E82">IFERROR(INDEX(#REF!, SMALL(IF(ISERROR(#REF!), "", ROW(#REF!)-MIN(ROW(#REF!))+1), ROW(79:79))),"")</f>
        <v/>
      </c>
      <c r="F82" s="142" t="str">
        <f t="array" ref="F82">IFERROR(INDEX(#REF!, SMALL(IF(ISERROR(#REF!), "", ROW(#REF!)-MIN(ROW(#REF!))+1), ROW(81:81))),"")</f>
        <v/>
      </c>
    </row>
    <row r="83" spans="1:6" x14ac:dyDescent="0.25">
      <c r="A83" s="145" t="str">
        <f t="array" ref="A83">IFERROR(INDEX(#REF!, SMALL(IF(ISERROR(#REF!), "", ROW(#REF!)-MIN(ROW(#REF!))+1), ROW(80:80))),"")</f>
        <v/>
      </c>
      <c r="B83" s="144" t="str">
        <f t="array" ref="B83">IFERROR(INDEX(#REF!, SMALL(IF(ISERROR(#REF!), "", ROW(#REF!)-MIN(ROW(#REF!))+1), ROW(80:80))),"")</f>
        <v/>
      </c>
      <c r="C83" s="141" t="str">
        <f t="array" ref="C83">IFERROR(INDEX(#REF!, SMALL(IF(ISERROR(#REF!), "", ROW(#REF!)-MIN(ROW(#REF!))+1), ROW(80:80))),"")</f>
        <v/>
      </c>
      <c r="D83" s="142" t="str">
        <f t="array" ref="D83">IFERROR(INDEX(#REF!, SMALL(IF(ISERROR(#REF!), "", ROW(#REF!)-MIN(ROW(#REF!))+1), ROW(80:80))),"")</f>
        <v/>
      </c>
      <c r="E83" s="142" t="str">
        <f t="array" ref="E83">IFERROR(INDEX(#REF!, SMALL(IF(ISERROR(#REF!), "", ROW(#REF!)-MIN(ROW(#REF!))+1), ROW(80:80))),"")</f>
        <v/>
      </c>
      <c r="F83" s="142" t="str">
        <f t="array" ref="F83">IFERROR(INDEX(#REF!, SMALL(IF(ISERROR(#REF!), "", ROW(#REF!)-MIN(ROW(#REF!))+1), ROW(82:82))),"")</f>
        <v/>
      </c>
    </row>
    <row r="84" spans="1:6" x14ac:dyDescent="0.25">
      <c r="A84" s="145" t="str">
        <f t="array" ref="A84">IFERROR(INDEX(#REF!, SMALL(IF(ISERROR(#REF!), "", ROW(#REF!)-MIN(ROW(#REF!))+1), ROW(81:81))),"")</f>
        <v/>
      </c>
      <c r="B84" s="144" t="str">
        <f t="array" ref="B84">IFERROR(INDEX(#REF!, SMALL(IF(ISERROR(#REF!), "", ROW(#REF!)-MIN(ROW(#REF!))+1), ROW(81:81))),"")</f>
        <v/>
      </c>
      <c r="C84" s="141" t="str">
        <f t="array" ref="C84">IFERROR(INDEX(#REF!, SMALL(IF(ISERROR(#REF!), "", ROW(#REF!)-MIN(ROW(#REF!))+1), ROW(81:81))),"")</f>
        <v/>
      </c>
      <c r="D84" s="142" t="str">
        <f t="array" ref="D84">IFERROR(INDEX(#REF!, SMALL(IF(ISERROR(#REF!), "", ROW(#REF!)-MIN(ROW(#REF!))+1), ROW(81:81))),"")</f>
        <v/>
      </c>
      <c r="E84" s="142" t="str">
        <f t="array" ref="E84">IFERROR(INDEX(#REF!, SMALL(IF(ISERROR(#REF!), "", ROW(#REF!)-MIN(ROW(#REF!))+1), ROW(81:81))),"")</f>
        <v/>
      </c>
      <c r="F84" s="142" t="str">
        <f t="array" ref="F84">IFERROR(INDEX(#REF!, SMALL(IF(ISERROR(#REF!), "", ROW(#REF!)-MIN(ROW(#REF!))+1), ROW(83:83))),"")</f>
        <v/>
      </c>
    </row>
    <row r="85" spans="1:6" x14ac:dyDescent="0.25">
      <c r="A85" s="145" t="str">
        <f t="array" ref="A85">IFERROR(INDEX(#REF!, SMALL(IF(ISERROR(#REF!), "", ROW(#REF!)-MIN(ROW(#REF!))+1), ROW(82:82))),"")</f>
        <v/>
      </c>
      <c r="B85" s="144" t="str">
        <f t="array" ref="B85">IFERROR(INDEX(#REF!, SMALL(IF(ISERROR(#REF!), "", ROW(#REF!)-MIN(ROW(#REF!))+1), ROW(82:82))),"")</f>
        <v/>
      </c>
      <c r="C85" s="141" t="str">
        <f t="array" ref="C85">IFERROR(INDEX(#REF!, SMALL(IF(ISERROR(#REF!), "", ROW(#REF!)-MIN(ROW(#REF!))+1), ROW(82:82))),"")</f>
        <v/>
      </c>
      <c r="D85" s="142" t="str">
        <f t="array" ref="D85">IFERROR(INDEX(#REF!, SMALL(IF(ISERROR(#REF!), "", ROW(#REF!)-MIN(ROW(#REF!))+1), ROW(82:82))),"")</f>
        <v/>
      </c>
      <c r="E85" s="142" t="str">
        <f t="array" ref="E85">IFERROR(INDEX(#REF!, SMALL(IF(ISERROR(#REF!), "", ROW(#REF!)-MIN(ROW(#REF!))+1), ROW(82:82))),"")</f>
        <v/>
      </c>
      <c r="F85" s="142" t="str">
        <f t="array" ref="F85">IFERROR(INDEX(#REF!, SMALL(IF(ISERROR(#REF!), "", ROW(#REF!)-MIN(ROW(#REF!))+1), ROW(84:84))),"")</f>
        <v/>
      </c>
    </row>
    <row r="86" spans="1:6" x14ac:dyDescent="0.25">
      <c r="A86" s="145" t="str">
        <f t="array" ref="A86">IFERROR(INDEX(#REF!, SMALL(IF(ISERROR(#REF!), "", ROW(#REF!)-MIN(ROW(#REF!))+1), ROW(83:83))),"")</f>
        <v/>
      </c>
      <c r="B86" s="144" t="str">
        <f t="array" ref="B86">IFERROR(INDEX(#REF!, SMALL(IF(ISERROR(#REF!), "", ROW(#REF!)-MIN(ROW(#REF!))+1), ROW(83:83))),"")</f>
        <v/>
      </c>
      <c r="C86" s="141" t="str">
        <f t="array" ref="C86">IFERROR(INDEX(#REF!, SMALL(IF(ISERROR(#REF!), "", ROW(#REF!)-MIN(ROW(#REF!))+1), ROW(83:83))),"")</f>
        <v/>
      </c>
      <c r="D86" s="142" t="str">
        <f t="array" ref="D86">IFERROR(INDEX(#REF!, SMALL(IF(ISERROR(#REF!), "", ROW(#REF!)-MIN(ROW(#REF!))+1), ROW(83:83))),"")</f>
        <v/>
      </c>
      <c r="E86" s="142" t="str">
        <f t="array" ref="E86">IFERROR(INDEX(#REF!, SMALL(IF(ISERROR(#REF!), "", ROW(#REF!)-MIN(ROW(#REF!))+1), ROW(83:83))),"")</f>
        <v/>
      </c>
      <c r="F86" s="142" t="str">
        <f t="array" ref="F86">IFERROR(INDEX(#REF!, SMALL(IF(ISERROR(#REF!), "", ROW(#REF!)-MIN(ROW(#REF!))+1), ROW(85:85))),"")</f>
        <v/>
      </c>
    </row>
    <row r="87" spans="1:6" x14ac:dyDescent="0.25">
      <c r="A87" s="145" t="str">
        <f t="array" ref="A87">IFERROR(INDEX(#REF!, SMALL(IF(ISERROR(#REF!), "", ROW(#REF!)-MIN(ROW(#REF!))+1), ROW(84:84))),"")</f>
        <v/>
      </c>
      <c r="B87" s="144" t="str">
        <f t="array" ref="B87">IFERROR(INDEX(#REF!, SMALL(IF(ISERROR(#REF!), "", ROW(#REF!)-MIN(ROW(#REF!))+1), ROW(84:84))),"")</f>
        <v/>
      </c>
      <c r="C87" s="141" t="str">
        <f t="array" ref="C87">IFERROR(INDEX(#REF!, SMALL(IF(ISERROR(#REF!), "", ROW(#REF!)-MIN(ROW(#REF!))+1), ROW(84:84))),"")</f>
        <v/>
      </c>
      <c r="D87" s="142" t="str">
        <f t="array" ref="D87">IFERROR(INDEX(#REF!, SMALL(IF(ISERROR(#REF!), "", ROW(#REF!)-MIN(ROW(#REF!))+1), ROW(84:84))),"")</f>
        <v/>
      </c>
      <c r="E87" s="142" t="str">
        <f t="array" ref="E87">IFERROR(INDEX(#REF!, SMALL(IF(ISERROR(#REF!), "", ROW(#REF!)-MIN(ROW(#REF!))+1), ROW(84:84))),"")</f>
        <v/>
      </c>
      <c r="F87" s="142" t="str">
        <f t="array" ref="F87">IFERROR(INDEX(#REF!, SMALL(IF(ISERROR(#REF!), "", ROW(#REF!)-MIN(ROW(#REF!))+1), ROW(86:86))),"")</f>
        <v/>
      </c>
    </row>
    <row r="88" spans="1:6" x14ac:dyDescent="0.25">
      <c r="A88" s="145" t="str">
        <f t="array" ref="A88">IFERROR(INDEX(#REF!, SMALL(IF(ISERROR(#REF!), "", ROW(#REF!)-MIN(ROW(#REF!))+1), ROW(85:85))),"")</f>
        <v/>
      </c>
      <c r="B88" s="144" t="str">
        <f t="array" ref="B88">IFERROR(INDEX(#REF!, SMALL(IF(ISERROR(#REF!), "", ROW(#REF!)-MIN(ROW(#REF!))+1), ROW(85:85))),"")</f>
        <v/>
      </c>
      <c r="C88" s="141" t="str">
        <f t="array" ref="C88">IFERROR(INDEX(#REF!, SMALL(IF(ISERROR(#REF!), "", ROW(#REF!)-MIN(ROW(#REF!))+1), ROW(85:85))),"")</f>
        <v/>
      </c>
      <c r="D88" s="142" t="str">
        <f t="array" ref="D88">IFERROR(INDEX(#REF!, SMALL(IF(ISERROR(#REF!), "", ROW(#REF!)-MIN(ROW(#REF!))+1), ROW(85:85))),"")</f>
        <v/>
      </c>
      <c r="E88" s="142" t="str">
        <f t="array" ref="E88">IFERROR(INDEX(#REF!, SMALL(IF(ISERROR(#REF!), "", ROW(#REF!)-MIN(ROW(#REF!))+1), ROW(85:85))),"")</f>
        <v/>
      </c>
      <c r="F88" s="142" t="str">
        <f t="array" ref="F88">IFERROR(INDEX(#REF!, SMALL(IF(ISERROR(#REF!), "", ROW(#REF!)-MIN(ROW(#REF!))+1), ROW(87:87))),"")</f>
        <v/>
      </c>
    </row>
    <row r="89" spans="1:6" x14ac:dyDescent="0.25">
      <c r="A89" s="145" t="str">
        <f t="array" ref="A89">IFERROR(INDEX(#REF!, SMALL(IF(ISERROR(#REF!), "", ROW(#REF!)-MIN(ROW(#REF!))+1), ROW(86:86))),"")</f>
        <v/>
      </c>
      <c r="B89" s="144" t="str">
        <f t="array" ref="B89">IFERROR(INDEX(#REF!, SMALL(IF(ISERROR(#REF!), "", ROW(#REF!)-MIN(ROW(#REF!))+1), ROW(86:86))),"")</f>
        <v/>
      </c>
      <c r="C89" s="141" t="str">
        <f t="array" ref="C89">IFERROR(INDEX(#REF!, SMALL(IF(ISERROR(#REF!), "", ROW(#REF!)-MIN(ROW(#REF!))+1), ROW(86:86))),"")</f>
        <v/>
      </c>
      <c r="D89" s="142" t="str">
        <f t="array" ref="D89">IFERROR(INDEX(#REF!, SMALL(IF(ISERROR(#REF!), "", ROW(#REF!)-MIN(ROW(#REF!))+1), ROW(86:86))),"")</f>
        <v/>
      </c>
      <c r="E89" s="142" t="str">
        <f t="array" ref="E89">IFERROR(INDEX(#REF!, SMALL(IF(ISERROR(#REF!), "", ROW(#REF!)-MIN(ROW(#REF!))+1), ROW(86:86))),"")</f>
        <v/>
      </c>
      <c r="F89" s="142" t="str">
        <f t="array" ref="F89">IFERROR(INDEX(#REF!, SMALL(IF(ISERROR(#REF!), "", ROW(#REF!)-MIN(ROW(#REF!))+1), ROW(88:88))),"")</f>
        <v/>
      </c>
    </row>
    <row r="90" spans="1:6" x14ac:dyDescent="0.25">
      <c r="A90" s="145" t="str">
        <f t="array" ref="A90">IFERROR(INDEX(#REF!, SMALL(IF(ISERROR(#REF!), "", ROW(#REF!)-MIN(ROW(#REF!))+1), ROW(87:87))),"")</f>
        <v/>
      </c>
      <c r="B90" s="144" t="str">
        <f t="array" ref="B90">IFERROR(INDEX(#REF!, SMALL(IF(ISERROR(#REF!), "", ROW(#REF!)-MIN(ROW(#REF!))+1), ROW(87:87))),"")</f>
        <v/>
      </c>
      <c r="C90" s="141" t="str">
        <f t="array" ref="C90">IFERROR(INDEX(#REF!, SMALL(IF(ISERROR(#REF!), "", ROW(#REF!)-MIN(ROW(#REF!))+1), ROW(87:87))),"")</f>
        <v/>
      </c>
      <c r="D90" s="142" t="str">
        <f t="array" ref="D90">IFERROR(INDEX(#REF!, SMALL(IF(ISERROR(#REF!), "", ROW(#REF!)-MIN(ROW(#REF!))+1), ROW(87:87))),"")</f>
        <v/>
      </c>
      <c r="E90" s="142" t="str">
        <f t="array" ref="E90">IFERROR(INDEX(#REF!, SMALL(IF(ISERROR(#REF!), "", ROW(#REF!)-MIN(ROW(#REF!))+1), ROW(87:87))),"")</f>
        <v/>
      </c>
      <c r="F90" s="142" t="str">
        <f t="array" ref="F90">IFERROR(INDEX(#REF!, SMALL(IF(ISERROR(#REF!), "", ROW(#REF!)-MIN(ROW(#REF!))+1), ROW(89:89))),"")</f>
        <v/>
      </c>
    </row>
    <row r="91" spans="1:6" x14ac:dyDescent="0.25">
      <c r="A91" s="145" t="str">
        <f t="array" ref="A91">IFERROR(INDEX(#REF!, SMALL(IF(ISERROR(#REF!), "", ROW(#REF!)-MIN(ROW(#REF!))+1), ROW(88:88))),"")</f>
        <v/>
      </c>
      <c r="B91" s="144" t="str">
        <f t="array" ref="B91">IFERROR(INDEX(#REF!, SMALL(IF(ISERROR(#REF!), "", ROW(#REF!)-MIN(ROW(#REF!))+1), ROW(88:88))),"")</f>
        <v/>
      </c>
      <c r="C91" s="141" t="str">
        <f t="array" ref="C91">IFERROR(INDEX(#REF!, SMALL(IF(ISERROR(#REF!), "", ROW(#REF!)-MIN(ROW(#REF!))+1), ROW(88:88))),"")</f>
        <v/>
      </c>
      <c r="D91" s="142" t="str">
        <f t="array" ref="D91">IFERROR(INDEX(#REF!, SMALL(IF(ISERROR(#REF!), "", ROW(#REF!)-MIN(ROW(#REF!))+1), ROW(88:88))),"")</f>
        <v/>
      </c>
      <c r="E91" s="142" t="str">
        <f t="array" ref="E91">IFERROR(INDEX(#REF!, SMALL(IF(ISERROR(#REF!), "", ROW(#REF!)-MIN(ROW(#REF!))+1), ROW(88:88))),"")</f>
        <v/>
      </c>
      <c r="F91" s="142" t="str">
        <f t="array" ref="F91">IFERROR(INDEX(#REF!, SMALL(IF(ISERROR(#REF!), "", ROW(#REF!)-MIN(ROW(#REF!))+1), ROW(90:90))),"")</f>
        <v/>
      </c>
    </row>
    <row r="92" spans="1:6" x14ac:dyDescent="0.25">
      <c r="A92" s="145" t="str">
        <f t="array" ref="A92">IFERROR(INDEX(#REF!, SMALL(IF(ISERROR(#REF!), "", ROW(#REF!)-MIN(ROW(#REF!))+1), ROW(89:89))),"")</f>
        <v/>
      </c>
      <c r="B92" s="144" t="str">
        <f t="array" ref="B92">IFERROR(INDEX(#REF!, SMALL(IF(ISERROR(#REF!), "", ROW(#REF!)-MIN(ROW(#REF!))+1), ROW(89:89))),"")</f>
        <v/>
      </c>
      <c r="C92" s="141" t="str">
        <f t="array" ref="C92">IFERROR(INDEX(#REF!, SMALL(IF(ISERROR(#REF!), "", ROW(#REF!)-MIN(ROW(#REF!))+1), ROW(89:89))),"")</f>
        <v/>
      </c>
      <c r="D92" s="142" t="str">
        <f t="array" ref="D92">IFERROR(INDEX(#REF!, SMALL(IF(ISERROR(#REF!), "", ROW(#REF!)-MIN(ROW(#REF!))+1), ROW(89:89))),"")</f>
        <v/>
      </c>
      <c r="E92" s="142" t="str">
        <f t="array" ref="E92">IFERROR(INDEX(#REF!, SMALL(IF(ISERROR(#REF!), "", ROW(#REF!)-MIN(ROW(#REF!))+1), ROW(89:89))),"")</f>
        <v/>
      </c>
      <c r="F92" s="142" t="str">
        <f t="array" ref="F92">IFERROR(INDEX(#REF!, SMALL(IF(ISERROR(#REF!), "", ROW(#REF!)-MIN(ROW(#REF!))+1), ROW(91:91))),"")</f>
        <v/>
      </c>
    </row>
    <row r="93" spans="1:6" x14ac:dyDescent="0.25">
      <c r="A93" s="145" t="str">
        <f t="array" ref="A93">IFERROR(INDEX(#REF!, SMALL(IF(ISERROR(#REF!), "", ROW(#REF!)-MIN(ROW(#REF!))+1), ROW(90:90))),"")</f>
        <v/>
      </c>
      <c r="B93" s="144" t="str">
        <f t="array" ref="B93">IFERROR(INDEX(#REF!, SMALL(IF(ISERROR(#REF!), "", ROW(#REF!)-MIN(ROW(#REF!))+1), ROW(90:90))),"")</f>
        <v/>
      </c>
      <c r="C93" s="141" t="str">
        <f t="array" ref="C93">IFERROR(INDEX(#REF!, SMALL(IF(ISERROR(#REF!), "", ROW(#REF!)-MIN(ROW(#REF!))+1), ROW(90:90))),"")</f>
        <v/>
      </c>
      <c r="D93" s="142" t="str">
        <f t="array" ref="D93">IFERROR(INDEX(#REF!, SMALL(IF(ISERROR(#REF!), "", ROW(#REF!)-MIN(ROW(#REF!))+1), ROW(90:90))),"")</f>
        <v/>
      </c>
      <c r="E93" s="142" t="str">
        <f t="array" ref="E93">IFERROR(INDEX(#REF!, SMALL(IF(ISERROR(#REF!), "", ROW(#REF!)-MIN(ROW(#REF!))+1), ROW(90:90))),"")</f>
        <v/>
      </c>
      <c r="F93" s="142" t="str">
        <f t="array" ref="F93">IFERROR(INDEX(#REF!, SMALL(IF(ISERROR(#REF!), "", ROW(#REF!)-MIN(ROW(#REF!))+1), ROW(92:92))),"")</f>
        <v/>
      </c>
    </row>
    <row r="94" spans="1:6" x14ac:dyDescent="0.25">
      <c r="A94" s="145" t="str">
        <f t="array" ref="A94">IFERROR(INDEX(#REF!, SMALL(IF(ISERROR(#REF!), "", ROW(#REF!)-MIN(ROW(#REF!))+1), ROW(91:91))),"")</f>
        <v/>
      </c>
      <c r="B94" s="144" t="str">
        <f t="array" ref="B94">IFERROR(INDEX(#REF!, SMALL(IF(ISERROR(#REF!), "", ROW(#REF!)-MIN(ROW(#REF!))+1), ROW(91:91))),"")</f>
        <v/>
      </c>
      <c r="C94" s="141" t="str">
        <f t="array" ref="C94">IFERROR(INDEX(#REF!, SMALL(IF(ISERROR(#REF!), "", ROW(#REF!)-MIN(ROW(#REF!))+1), ROW(91:91))),"")</f>
        <v/>
      </c>
      <c r="D94" s="142" t="str">
        <f t="array" ref="D94">IFERROR(INDEX(#REF!, SMALL(IF(ISERROR(#REF!), "", ROW(#REF!)-MIN(ROW(#REF!))+1), ROW(91:91))),"")</f>
        <v/>
      </c>
      <c r="E94" s="142" t="str">
        <f t="array" ref="E94">IFERROR(INDEX(#REF!, SMALL(IF(ISERROR(#REF!), "", ROW(#REF!)-MIN(ROW(#REF!))+1), ROW(91:91))),"")</f>
        <v/>
      </c>
      <c r="F94" s="142" t="str">
        <f t="array" ref="F94">IFERROR(INDEX(#REF!, SMALL(IF(ISERROR(#REF!), "", ROW(#REF!)-MIN(ROW(#REF!))+1), ROW(93:93))),"")</f>
        <v/>
      </c>
    </row>
    <row r="95" spans="1:6" x14ac:dyDescent="0.25">
      <c r="A95" s="145" t="str">
        <f t="array" ref="A95">IFERROR(INDEX(#REF!, SMALL(IF(ISERROR(#REF!), "", ROW(#REF!)-MIN(ROW(#REF!))+1), ROW(92:92))),"")</f>
        <v/>
      </c>
      <c r="B95" s="144" t="str">
        <f t="array" ref="B95">IFERROR(INDEX(#REF!, SMALL(IF(ISERROR(#REF!), "", ROW(#REF!)-MIN(ROW(#REF!))+1), ROW(92:92))),"")</f>
        <v/>
      </c>
      <c r="C95" s="141" t="str">
        <f t="array" ref="C95">IFERROR(INDEX(#REF!, SMALL(IF(ISERROR(#REF!), "", ROW(#REF!)-MIN(ROW(#REF!))+1), ROW(92:92))),"")</f>
        <v/>
      </c>
      <c r="D95" s="142" t="str">
        <f t="array" ref="D95">IFERROR(INDEX(#REF!, SMALL(IF(ISERROR(#REF!), "", ROW(#REF!)-MIN(ROW(#REF!))+1), ROW(92:92))),"")</f>
        <v/>
      </c>
      <c r="E95" s="142" t="str">
        <f t="array" ref="E95">IFERROR(INDEX(#REF!, SMALL(IF(ISERROR(#REF!), "", ROW(#REF!)-MIN(ROW(#REF!))+1), ROW(92:92))),"")</f>
        <v/>
      </c>
      <c r="F95" s="142" t="str">
        <f t="array" ref="F95">IFERROR(INDEX(#REF!, SMALL(IF(ISERROR(#REF!), "", ROW(#REF!)-MIN(ROW(#REF!))+1), ROW(94:94))),"")</f>
        <v/>
      </c>
    </row>
    <row r="96" spans="1:6" x14ac:dyDescent="0.25">
      <c r="A96" s="145" t="str">
        <f t="array" ref="A96">IFERROR(INDEX(#REF!, SMALL(IF(ISERROR(#REF!), "", ROW(#REF!)-MIN(ROW(#REF!))+1), ROW(93:93))),"")</f>
        <v/>
      </c>
      <c r="B96" s="144" t="str">
        <f t="array" ref="B96">IFERROR(INDEX(#REF!, SMALL(IF(ISERROR(#REF!), "", ROW(#REF!)-MIN(ROW(#REF!))+1), ROW(93:93))),"")</f>
        <v/>
      </c>
      <c r="C96" s="141" t="str">
        <f t="array" ref="C96">IFERROR(INDEX(#REF!, SMALL(IF(ISERROR(#REF!), "", ROW(#REF!)-MIN(ROW(#REF!))+1), ROW(93:93))),"")</f>
        <v/>
      </c>
      <c r="D96" s="142" t="str">
        <f t="array" ref="D96">IFERROR(INDEX(#REF!, SMALL(IF(ISERROR(#REF!), "", ROW(#REF!)-MIN(ROW(#REF!))+1), ROW(93:93))),"")</f>
        <v/>
      </c>
      <c r="E96" s="142" t="str">
        <f t="array" ref="E96">IFERROR(INDEX(#REF!, SMALL(IF(ISERROR(#REF!), "", ROW(#REF!)-MIN(ROW(#REF!))+1), ROW(93:93))),"")</f>
        <v/>
      </c>
      <c r="F96" s="142" t="str">
        <f t="array" ref="F96">IFERROR(INDEX(#REF!, SMALL(IF(ISERROR(#REF!), "", ROW(#REF!)-MIN(ROW(#REF!))+1), ROW(95:95))),"")</f>
        <v/>
      </c>
    </row>
    <row r="97" spans="1:6" x14ac:dyDescent="0.25">
      <c r="A97" s="145" t="str">
        <f t="array" ref="A97">IFERROR(INDEX(#REF!, SMALL(IF(ISERROR(#REF!), "", ROW(#REF!)-MIN(ROW(#REF!))+1), ROW(94:94))),"")</f>
        <v/>
      </c>
      <c r="B97" s="144" t="str">
        <f t="array" ref="B97">IFERROR(INDEX(#REF!, SMALL(IF(ISERROR(#REF!), "", ROW(#REF!)-MIN(ROW(#REF!))+1), ROW(94:94))),"")</f>
        <v/>
      </c>
      <c r="C97" s="141" t="str">
        <f t="array" ref="C97">IFERROR(INDEX(#REF!, SMALL(IF(ISERROR(#REF!), "", ROW(#REF!)-MIN(ROW(#REF!))+1), ROW(94:94))),"")</f>
        <v/>
      </c>
      <c r="D97" s="142" t="str">
        <f t="array" ref="D97">IFERROR(INDEX(#REF!, SMALL(IF(ISERROR(#REF!), "", ROW(#REF!)-MIN(ROW(#REF!))+1), ROW(94:94))),"")</f>
        <v/>
      </c>
      <c r="E97" s="142" t="str">
        <f t="array" ref="E97">IFERROR(INDEX(#REF!, SMALL(IF(ISERROR(#REF!), "", ROW(#REF!)-MIN(ROW(#REF!))+1), ROW(94:94))),"")</f>
        <v/>
      </c>
      <c r="F97" s="142" t="str">
        <f t="array" ref="F97">IFERROR(INDEX(#REF!, SMALL(IF(ISERROR(#REF!), "", ROW(#REF!)-MIN(ROW(#REF!))+1), ROW(96:96))),"")</f>
        <v/>
      </c>
    </row>
    <row r="98" spans="1:6" x14ac:dyDescent="0.25">
      <c r="A98" s="145" t="str">
        <f t="array" ref="A98">IFERROR(INDEX(#REF!, SMALL(IF(ISERROR(#REF!), "", ROW(#REF!)-MIN(ROW(#REF!))+1), ROW(95:95))),"")</f>
        <v/>
      </c>
      <c r="B98" s="144" t="str">
        <f t="array" ref="B98">IFERROR(INDEX(#REF!, SMALL(IF(ISERROR(#REF!), "", ROW(#REF!)-MIN(ROW(#REF!))+1), ROW(95:95))),"")</f>
        <v/>
      </c>
      <c r="C98" s="141" t="str">
        <f t="array" ref="C98">IFERROR(INDEX(#REF!, SMALL(IF(ISERROR(#REF!), "", ROW(#REF!)-MIN(ROW(#REF!))+1), ROW(95:95))),"")</f>
        <v/>
      </c>
      <c r="D98" s="142" t="str">
        <f t="array" ref="D98">IFERROR(INDEX(#REF!, SMALL(IF(ISERROR(#REF!), "", ROW(#REF!)-MIN(ROW(#REF!))+1), ROW(95:95))),"")</f>
        <v/>
      </c>
      <c r="E98" s="142" t="str">
        <f t="array" ref="E98">IFERROR(INDEX(#REF!, SMALL(IF(ISERROR(#REF!), "", ROW(#REF!)-MIN(ROW(#REF!))+1), ROW(95:95))),"")</f>
        <v/>
      </c>
      <c r="F98" s="142" t="str">
        <f t="array" ref="F98">IFERROR(INDEX(#REF!, SMALL(IF(ISERROR(#REF!), "", ROW(#REF!)-MIN(ROW(#REF!))+1), ROW(97:97))),"")</f>
        <v/>
      </c>
    </row>
    <row r="99" spans="1:6" x14ac:dyDescent="0.25">
      <c r="A99" s="145" t="str">
        <f t="array" ref="A99">IFERROR(INDEX(#REF!, SMALL(IF(ISERROR(#REF!), "", ROW(#REF!)-MIN(ROW(#REF!))+1), ROW(96:96))),"")</f>
        <v/>
      </c>
      <c r="B99" s="144" t="str">
        <f t="array" ref="B99">IFERROR(INDEX(#REF!, SMALL(IF(ISERROR(#REF!), "", ROW(#REF!)-MIN(ROW(#REF!))+1), ROW(96:96))),"")</f>
        <v/>
      </c>
      <c r="C99" s="141" t="str">
        <f t="array" ref="C99">IFERROR(INDEX(#REF!, SMALL(IF(ISERROR(#REF!), "", ROW(#REF!)-MIN(ROW(#REF!))+1), ROW(96:96))),"")</f>
        <v/>
      </c>
      <c r="D99" s="142" t="str">
        <f t="array" ref="D99">IFERROR(INDEX(#REF!, SMALL(IF(ISERROR(#REF!), "", ROW(#REF!)-MIN(ROW(#REF!))+1), ROW(96:96))),"")</f>
        <v/>
      </c>
      <c r="E99" s="142" t="str">
        <f t="array" ref="E99">IFERROR(INDEX(#REF!, SMALL(IF(ISERROR(#REF!), "", ROW(#REF!)-MIN(ROW(#REF!))+1), ROW(96:96))),"")</f>
        <v/>
      </c>
      <c r="F99" s="142" t="str">
        <f t="array" ref="F99">IFERROR(INDEX(#REF!, SMALL(IF(ISERROR(#REF!), "", ROW(#REF!)-MIN(ROW(#REF!))+1), ROW(98:98))),"")</f>
        <v/>
      </c>
    </row>
    <row r="100" spans="1:6" x14ac:dyDescent="0.25">
      <c r="A100" s="145" t="str">
        <f t="array" ref="A100">IFERROR(INDEX(#REF!, SMALL(IF(ISERROR(#REF!), "", ROW(#REF!)-MIN(ROW(#REF!))+1), ROW(97:97))),"")</f>
        <v/>
      </c>
      <c r="B100" s="144" t="str">
        <f t="array" ref="B100">IFERROR(INDEX(#REF!, SMALL(IF(ISERROR(#REF!), "", ROW(#REF!)-MIN(ROW(#REF!))+1), ROW(97:97))),"")</f>
        <v/>
      </c>
      <c r="C100" s="141" t="str">
        <f t="array" ref="C100">IFERROR(INDEX(#REF!, SMALL(IF(ISERROR(#REF!), "", ROW(#REF!)-MIN(ROW(#REF!))+1), ROW(97:97))),"")</f>
        <v/>
      </c>
      <c r="D100" s="142" t="str">
        <f t="array" ref="D100">IFERROR(INDEX(#REF!, SMALL(IF(ISERROR(#REF!), "", ROW(#REF!)-MIN(ROW(#REF!))+1), ROW(97:97))),"")</f>
        <v/>
      </c>
      <c r="E100" s="142" t="str">
        <f t="array" ref="E100">IFERROR(INDEX(#REF!, SMALL(IF(ISERROR(#REF!), "", ROW(#REF!)-MIN(ROW(#REF!))+1), ROW(97:97))),"")</f>
        <v/>
      </c>
      <c r="F100" s="142" t="str">
        <f t="array" ref="F100">IFERROR(INDEX(#REF!, SMALL(IF(ISERROR(#REF!), "", ROW(#REF!)-MIN(ROW(#REF!))+1), ROW(99:99))),"")</f>
        <v/>
      </c>
    </row>
    <row r="101" spans="1:6" x14ac:dyDescent="0.25">
      <c r="A101" s="145" t="str">
        <f t="array" ref="A101">IFERROR(INDEX(#REF!, SMALL(IF(ISERROR(#REF!), "", ROW(#REF!)-MIN(ROW(#REF!))+1), ROW(98:98))),"")</f>
        <v/>
      </c>
      <c r="B101" s="144" t="str">
        <f t="array" ref="B101">IFERROR(INDEX(#REF!, SMALL(IF(ISERROR(#REF!), "", ROW(#REF!)-MIN(ROW(#REF!))+1), ROW(98:98))),"")</f>
        <v/>
      </c>
      <c r="C101" s="141" t="str">
        <f t="array" ref="C101">IFERROR(INDEX(#REF!, SMALL(IF(ISERROR(#REF!), "", ROW(#REF!)-MIN(ROW(#REF!))+1), ROW(98:98))),"")</f>
        <v/>
      </c>
      <c r="D101" s="142" t="str">
        <f t="array" ref="D101">IFERROR(INDEX(#REF!, SMALL(IF(ISERROR(#REF!), "", ROW(#REF!)-MIN(ROW(#REF!))+1), ROW(98:98))),"")</f>
        <v/>
      </c>
      <c r="E101" s="142" t="str">
        <f t="array" ref="E101">IFERROR(INDEX(#REF!, SMALL(IF(ISERROR(#REF!), "", ROW(#REF!)-MIN(ROW(#REF!))+1), ROW(98:98))),"")</f>
        <v/>
      </c>
      <c r="F101" s="142" t="str">
        <f t="array" ref="F101">IFERROR(INDEX(#REF!, SMALL(IF(ISERROR(#REF!), "", ROW(#REF!)-MIN(ROW(#REF!))+1), ROW(100:100))),"")</f>
        <v/>
      </c>
    </row>
    <row r="102" spans="1:6" x14ac:dyDescent="0.25">
      <c r="A102" s="145" t="str">
        <f t="array" ref="A102">IFERROR(INDEX(#REF!, SMALL(IF(ISERROR(#REF!), "", ROW(#REF!)-MIN(ROW(#REF!))+1), ROW(99:99))),"")</f>
        <v/>
      </c>
      <c r="B102" s="144" t="str">
        <f t="array" ref="B102">IFERROR(INDEX(#REF!, SMALL(IF(ISERROR(#REF!), "", ROW(#REF!)-MIN(ROW(#REF!))+1), ROW(99:99))),"")</f>
        <v/>
      </c>
      <c r="C102" s="141" t="str">
        <f t="array" ref="C102">IFERROR(INDEX(#REF!, SMALL(IF(ISERROR(#REF!), "", ROW(#REF!)-MIN(ROW(#REF!))+1), ROW(99:99))),"")</f>
        <v/>
      </c>
      <c r="D102" s="142" t="str">
        <f t="array" ref="D102">IFERROR(INDEX(#REF!, SMALL(IF(ISERROR(#REF!), "", ROW(#REF!)-MIN(ROW(#REF!))+1), ROW(99:99))),"")</f>
        <v/>
      </c>
      <c r="E102" s="142" t="str">
        <f t="array" ref="E102">IFERROR(INDEX(#REF!, SMALL(IF(ISERROR(#REF!), "", ROW(#REF!)-MIN(ROW(#REF!))+1), ROW(99:99))),"")</f>
        <v/>
      </c>
      <c r="F102" s="142" t="str">
        <f t="array" ref="F102">IFERROR(INDEX(#REF!, SMALL(IF(ISERROR(#REF!), "", ROW(#REF!)-MIN(ROW(#REF!))+1), ROW(101:101))),"")</f>
        <v/>
      </c>
    </row>
    <row r="103" spans="1:6" x14ac:dyDescent="0.25">
      <c r="A103" s="145" t="str">
        <f t="array" ref="A103">IFERROR(INDEX(#REF!, SMALL(IF(ISERROR(#REF!), "", ROW(#REF!)-MIN(ROW(#REF!))+1), ROW(100:100))),"")</f>
        <v/>
      </c>
      <c r="B103" s="144" t="str">
        <f t="array" ref="B103">IFERROR(INDEX(#REF!, SMALL(IF(ISERROR(#REF!), "", ROW(#REF!)-MIN(ROW(#REF!))+1), ROW(100:100))),"")</f>
        <v/>
      </c>
      <c r="C103" s="141" t="str">
        <f t="array" ref="C103">IFERROR(INDEX(#REF!, SMALL(IF(ISERROR(#REF!), "", ROW(#REF!)-MIN(ROW(#REF!))+1), ROW(100:100))),"")</f>
        <v/>
      </c>
      <c r="D103" s="142" t="str">
        <f t="array" ref="D103">IFERROR(INDEX(#REF!, SMALL(IF(ISERROR(#REF!), "", ROW(#REF!)-MIN(ROW(#REF!))+1), ROW(100:100))),"")</f>
        <v/>
      </c>
      <c r="E103" s="142" t="str">
        <f t="array" ref="E103">IFERROR(INDEX(#REF!, SMALL(IF(ISERROR(#REF!), "", ROW(#REF!)-MIN(ROW(#REF!))+1), ROW(100:100))),"")</f>
        <v/>
      </c>
      <c r="F103" s="142" t="str">
        <f t="array" ref="F103">IFERROR(INDEX(#REF!, SMALL(IF(ISERROR(#REF!), "", ROW(#REF!)-MIN(ROW(#REF!))+1), ROW(102:102))),"")</f>
        <v/>
      </c>
    </row>
    <row r="104" spans="1:6" x14ac:dyDescent="0.25">
      <c r="A104" s="145" t="str">
        <f t="array" ref="A104">IFERROR(INDEX(#REF!, SMALL(IF(ISERROR(#REF!), "", ROW(#REF!)-MIN(ROW(#REF!))+1), ROW(101:101))),"")</f>
        <v/>
      </c>
      <c r="B104" s="144" t="str">
        <f t="array" ref="B104">IFERROR(INDEX(#REF!, SMALL(IF(ISERROR(#REF!), "", ROW(#REF!)-MIN(ROW(#REF!))+1), ROW(101:101))),"")</f>
        <v/>
      </c>
      <c r="C104" s="141" t="str">
        <f t="array" ref="C104">IFERROR(INDEX(#REF!, SMALL(IF(ISERROR(#REF!), "", ROW(#REF!)-MIN(ROW(#REF!))+1), ROW(101:101))),"")</f>
        <v/>
      </c>
      <c r="D104" s="142" t="str">
        <f t="array" ref="D104">IFERROR(INDEX(#REF!, SMALL(IF(ISERROR(#REF!), "", ROW(#REF!)-MIN(ROW(#REF!))+1), ROW(101:101))),"")</f>
        <v/>
      </c>
      <c r="E104" s="142" t="str">
        <f t="array" ref="E104">IFERROR(INDEX(#REF!, SMALL(IF(ISERROR(#REF!), "", ROW(#REF!)-MIN(ROW(#REF!))+1), ROW(101:101))),"")</f>
        <v/>
      </c>
      <c r="F104" s="142" t="str">
        <f t="array" ref="F104">IFERROR(INDEX(#REF!, SMALL(IF(ISERROR(#REF!), "", ROW(#REF!)-MIN(ROW(#REF!))+1), ROW(103:103))),"")</f>
        <v/>
      </c>
    </row>
    <row r="105" spans="1:6" x14ac:dyDescent="0.25">
      <c r="A105" s="145" t="str">
        <f t="array" ref="A105">IFERROR(INDEX(#REF!, SMALL(IF(ISERROR(#REF!), "", ROW(#REF!)-MIN(ROW(#REF!))+1), ROW(102:102))),"")</f>
        <v/>
      </c>
      <c r="B105" s="144" t="str">
        <f t="array" ref="B105">IFERROR(INDEX(#REF!, SMALL(IF(ISERROR(#REF!), "", ROW(#REF!)-MIN(ROW(#REF!))+1), ROW(102:102))),"")</f>
        <v/>
      </c>
      <c r="C105" s="141" t="str">
        <f t="array" ref="C105">IFERROR(INDEX(#REF!, SMALL(IF(ISERROR(#REF!), "", ROW(#REF!)-MIN(ROW(#REF!))+1), ROW(102:102))),"")</f>
        <v/>
      </c>
      <c r="D105" s="142" t="str">
        <f t="array" ref="D105">IFERROR(INDEX(#REF!, SMALL(IF(ISERROR(#REF!), "", ROW(#REF!)-MIN(ROW(#REF!))+1), ROW(102:102))),"")</f>
        <v/>
      </c>
      <c r="E105" s="142" t="str">
        <f t="array" ref="E105">IFERROR(INDEX(#REF!, SMALL(IF(ISERROR(#REF!), "", ROW(#REF!)-MIN(ROW(#REF!))+1), ROW(102:102))),"")</f>
        <v/>
      </c>
      <c r="F105" s="142" t="str">
        <f t="array" ref="F105">IFERROR(INDEX(#REF!, SMALL(IF(ISERROR(#REF!), "", ROW(#REF!)-MIN(ROW(#REF!))+1), ROW(104:104))),"")</f>
        <v/>
      </c>
    </row>
    <row r="106" spans="1:6" x14ac:dyDescent="0.25">
      <c r="A106" s="145" t="str">
        <f t="array" ref="A106">IFERROR(INDEX(#REF!, SMALL(IF(ISERROR(#REF!), "", ROW(#REF!)-MIN(ROW(#REF!))+1), ROW(103:103))),"")</f>
        <v/>
      </c>
      <c r="B106" s="144" t="str">
        <f t="array" ref="B106">IFERROR(INDEX(#REF!, SMALL(IF(ISERROR(#REF!), "", ROW(#REF!)-MIN(ROW(#REF!))+1), ROW(103:103))),"")</f>
        <v/>
      </c>
      <c r="C106" s="141" t="str">
        <f t="array" ref="C106">IFERROR(INDEX(#REF!, SMALL(IF(ISERROR(#REF!), "", ROW(#REF!)-MIN(ROW(#REF!))+1), ROW(103:103))),"")</f>
        <v/>
      </c>
      <c r="D106" s="142" t="str">
        <f t="array" ref="D106">IFERROR(INDEX(#REF!, SMALL(IF(ISERROR(#REF!), "", ROW(#REF!)-MIN(ROW(#REF!))+1), ROW(103:103))),"")</f>
        <v/>
      </c>
      <c r="E106" s="142" t="str">
        <f t="array" ref="E106">IFERROR(INDEX(#REF!, SMALL(IF(ISERROR(#REF!), "", ROW(#REF!)-MIN(ROW(#REF!))+1), ROW(103:103))),"")</f>
        <v/>
      </c>
      <c r="F106" s="142" t="str">
        <f t="array" ref="F106">IFERROR(INDEX(#REF!, SMALL(IF(ISERROR(#REF!), "", ROW(#REF!)-MIN(ROW(#REF!))+1), ROW(105:105))),"")</f>
        <v/>
      </c>
    </row>
    <row r="107" spans="1:6" x14ac:dyDescent="0.25">
      <c r="A107" s="145" t="str">
        <f t="array" ref="A107">IFERROR(INDEX(#REF!, SMALL(IF(ISERROR(#REF!), "", ROW(#REF!)-MIN(ROW(#REF!))+1), ROW(104:104))),"")</f>
        <v/>
      </c>
      <c r="B107" s="144" t="str">
        <f t="array" ref="B107">IFERROR(INDEX(#REF!, SMALL(IF(ISERROR(#REF!), "", ROW(#REF!)-MIN(ROW(#REF!))+1), ROW(104:104))),"")</f>
        <v/>
      </c>
      <c r="C107" s="141" t="str">
        <f t="array" ref="C107">IFERROR(INDEX(#REF!, SMALL(IF(ISERROR(#REF!), "", ROW(#REF!)-MIN(ROW(#REF!))+1), ROW(104:104))),"")</f>
        <v/>
      </c>
      <c r="D107" s="142" t="str">
        <f t="array" ref="D107">IFERROR(INDEX(#REF!, SMALL(IF(ISERROR(#REF!), "", ROW(#REF!)-MIN(ROW(#REF!))+1), ROW(104:104))),"")</f>
        <v/>
      </c>
      <c r="E107" s="142" t="str">
        <f t="array" ref="E107">IFERROR(INDEX(#REF!, SMALL(IF(ISERROR(#REF!), "", ROW(#REF!)-MIN(ROW(#REF!))+1), ROW(104:104))),"")</f>
        <v/>
      </c>
      <c r="F107" s="142" t="str">
        <f t="array" ref="F107">IFERROR(INDEX(#REF!, SMALL(IF(ISERROR(#REF!), "", ROW(#REF!)-MIN(ROW(#REF!))+1), ROW(106:106))),"")</f>
        <v/>
      </c>
    </row>
    <row r="108" spans="1:6" x14ac:dyDescent="0.25">
      <c r="A108" s="145" t="str">
        <f t="array" ref="A108">IFERROR(INDEX(#REF!, SMALL(IF(ISERROR(#REF!), "", ROW(#REF!)-MIN(ROW(#REF!))+1), ROW(105:105))),"")</f>
        <v/>
      </c>
      <c r="B108" s="144" t="str">
        <f t="array" ref="B108">IFERROR(INDEX(#REF!, SMALL(IF(ISERROR(#REF!), "", ROW(#REF!)-MIN(ROW(#REF!))+1), ROW(105:105))),"")</f>
        <v/>
      </c>
      <c r="C108" s="141" t="str">
        <f t="array" ref="C108">IFERROR(INDEX(#REF!, SMALL(IF(ISERROR(#REF!), "", ROW(#REF!)-MIN(ROW(#REF!))+1), ROW(105:105))),"")</f>
        <v/>
      </c>
      <c r="D108" s="142" t="str">
        <f t="array" ref="D108">IFERROR(INDEX(#REF!, SMALL(IF(ISERROR(#REF!), "", ROW(#REF!)-MIN(ROW(#REF!))+1), ROW(105:105))),"")</f>
        <v/>
      </c>
      <c r="E108" s="142" t="str">
        <f t="array" ref="E108">IFERROR(INDEX(#REF!, SMALL(IF(ISERROR(#REF!), "", ROW(#REF!)-MIN(ROW(#REF!))+1), ROW(105:105))),"")</f>
        <v/>
      </c>
      <c r="F108" s="142" t="str">
        <f t="array" ref="F108">IFERROR(INDEX(#REF!, SMALL(IF(ISERROR(#REF!), "", ROW(#REF!)-MIN(ROW(#REF!))+1), ROW(107:107))),"")</f>
        <v/>
      </c>
    </row>
    <row r="109" spans="1:6" x14ac:dyDescent="0.25">
      <c r="A109" s="145" t="str">
        <f t="array" ref="A109">IFERROR(INDEX(#REF!, SMALL(IF(ISERROR(#REF!), "", ROW(#REF!)-MIN(ROW(#REF!))+1), ROW(106:106))),"")</f>
        <v/>
      </c>
      <c r="B109" s="144" t="str">
        <f t="array" ref="B109">IFERROR(INDEX(#REF!, SMALL(IF(ISERROR(#REF!), "", ROW(#REF!)-MIN(ROW(#REF!))+1), ROW(106:106))),"")</f>
        <v/>
      </c>
      <c r="C109" s="141" t="str">
        <f t="array" ref="C109">IFERROR(INDEX(#REF!, SMALL(IF(ISERROR(#REF!), "", ROW(#REF!)-MIN(ROW(#REF!))+1), ROW(106:106))),"")</f>
        <v/>
      </c>
      <c r="D109" s="142" t="str">
        <f t="array" ref="D109">IFERROR(INDEX(#REF!, SMALL(IF(ISERROR(#REF!), "", ROW(#REF!)-MIN(ROW(#REF!))+1), ROW(106:106))),"")</f>
        <v/>
      </c>
      <c r="E109" s="142" t="str">
        <f t="array" ref="E109">IFERROR(INDEX(#REF!, SMALL(IF(ISERROR(#REF!), "", ROW(#REF!)-MIN(ROW(#REF!))+1), ROW(106:106))),"")</f>
        <v/>
      </c>
      <c r="F109" s="142" t="str">
        <f t="array" ref="F109">IFERROR(INDEX(#REF!, SMALL(IF(ISERROR(#REF!), "", ROW(#REF!)-MIN(ROW(#REF!))+1), ROW(108:108))),"")</f>
        <v/>
      </c>
    </row>
    <row r="110" spans="1:6" x14ac:dyDescent="0.25">
      <c r="A110" s="145" t="str">
        <f t="array" ref="A110">IFERROR(INDEX(#REF!, SMALL(IF(ISERROR(#REF!), "", ROW(#REF!)-MIN(ROW(#REF!))+1), ROW(107:107))),"")</f>
        <v/>
      </c>
      <c r="B110" s="144" t="str">
        <f t="array" ref="B110">IFERROR(INDEX(#REF!, SMALL(IF(ISERROR(#REF!), "", ROW(#REF!)-MIN(ROW(#REF!))+1), ROW(107:107))),"")</f>
        <v/>
      </c>
      <c r="C110" s="141" t="str">
        <f t="array" ref="C110">IFERROR(INDEX(#REF!, SMALL(IF(ISERROR(#REF!), "", ROW(#REF!)-MIN(ROW(#REF!))+1), ROW(107:107))),"")</f>
        <v/>
      </c>
      <c r="D110" s="142" t="str">
        <f t="array" ref="D110">IFERROR(INDEX(#REF!, SMALL(IF(ISERROR(#REF!), "", ROW(#REF!)-MIN(ROW(#REF!))+1), ROW(107:107))),"")</f>
        <v/>
      </c>
      <c r="E110" s="142" t="str">
        <f t="array" ref="E110">IFERROR(INDEX(#REF!, SMALL(IF(ISERROR(#REF!), "", ROW(#REF!)-MIN(ROW(#REF!))+1), ROW(107:107))),"")</f>
        <v/>
      </c>
      <c r="F110" s="142" t="str">
        <f t="array" ref="F110">IFERROR(INDEX(#REF!, SMALL(IF(ISERROR(#REF!), "", ROW(#REF!)-MIN(ROW(#REF!))+1), ROW(109:109))),"")</f>
        <v/>
      </c>
    </row>
    <row r="111" spans="1:6" x14ac:dyDescent="0.25">
      <c r="A111" s="145" t="str">
        <f t="array" ref="A111">IFERROR(INDEX(#REF!, SMALL(IF(ISERROR(#REF!), "", ROW(#REF!)-MIN(ROW(#REF!))+1), ROW(108:108))),"")</f>
        <v/>
      </c>
      <c r="B111" s="144" t="str">
        <f t="array" ref="B111">IFERROR(INDEX(#REF!, SMALL(IF(ISERROR(#REF!), "", ROW(#REF!)-MIN(ROW(#REF!))+1), ROW(108:108))),"")</f>
        <v/>
      </c>
      <c r="C111" s="141" t="str">
        <f t="array" ref="C111">IFERROR(INDEX(#REF!, SMALL(IF(ISERROR(#REF!), "", ROW(#REF!)-MIN(ROW(#REF!))+1), ROW(108:108))),"")</f>
        <v/>
      </c>
      <c r="D111" s="142" t="str">
        <f t="array" ref="D111">IFERROR(INDEX(#REF!, SMALL(IF(ISERROR(#REF!), "", ROW(#REF!)-MIN(ROW(#REF!))+1), ROW(108:108))),"")</f>
        <v/>
      </c>
      <c r="E111" s="142" t="str">
        <f t="array" ref="E111">IFERROR(INDEX(#REF!, SMALL(IF(ISERROR(#REF!), "", ROW(#REF!)-MIN(ROW(#REF!))+1), ROW(108:108))),"")</f>
        <v/>
      </c>
      <c r="F111" s="142" t="str">
        <f t="array" ref="F111">IFERROR(INDEX(#REF!, SMALL(IF(ISERROR(#REF!), "", ROW(#REF!)-MIN(ROW(#REF!))+1), ROW(110:110))),"")</f>
        <v/>
      </c>
    </row>
    <row r="112" spans="1:6" x14ac:dyDescent="0.25">
      <c r="A112" s="145" t="str">
        <f t="array" ref="A112">IFERROR(INDEX(#REF!, SMALL(IF(ISERROR(#REF!), "", ROW(#REF!)-MIN(ROW(#REF!))+1), ROW(109:109))),"")</f>
        <v/>
      </c>
      <c r="B112" s="144" t="str">
        <f t="array" ref="B112">IFERROR(INDEX(#REF!, SMALL(IF(ISERROR(#REF!), "", ROW(#REF!)-MIN(ROW(#REF!))+1), ROW(109:109))),"")</f>
        <v/>
      </c>
      <c r="C112" s="141" t="str">
        <f t="array" ref="C112">IFERROR(INDEX(#REF!, SMALL(IF(ISERROR(#REF!), "", ROW(#REF!)-MIN(ROW(#REF!))+1), ROW(109:109))),"")</f>
        <v/>
      </c>
      <c r="D112" s="142" t="str">
        <f t="array" ref="D112">IFERROR(INDEX(#REF!, SMALL(IF(ISERROR(#REF!), "", ROW(#REF!)-MIN(ROW(#REF!))+1), ROW(109:109))),"")</f>
        <v/>
      </c>
      <c r="E112" s="142" t="str">
        <f t="array" ref="E112">IFERROR(INDEX(#REF!, SMALL(IF(ISERROR(#REF!), "", ROW(#REF!)-MIN(ROW(#REF!))+1), ROW(109:109))),"")</f>
        <v/>
      </c>
      <c r="F112" s="142" t="str">
        <f t="array" ref="F112">IFERROR(INDEX(#REF!, SMALL(IF(ISERROR(#REF!), "", ROW(#REF!)-MIN(ROW(#REF!))+1), ROW(111:111))),"")</f>
        <v/>
      </c>
    </row>
    <row r="113" spans="1:6" x14ac:dyDescent="0.25">
      <c r="A113" s="145" t="str">
        <f t="array" ref="A113">IFERROR(INDEX(#REF!, SMALL(IF(ISERROR(#REF!), "", ROW(#REF!)-MIN(ROW(#REF!))+1), ROW(110:110))),"")</f>
        <v/>
      </c>
      <c r="B113" s="144" t="str">
        <f t="array" ref="B113">IFERROR(INDEX(#REF!, SMALL(IF(ISERROR(#REF!), "", ROW(#REF!)-MIN(ROW(#REF!))+1), ROW(110:110))),"")</f>
        <v/>
      </c>
      <c r="C113" s="141" t="str">
        <f t="array" ref="C113">IFERROR(INDEX(#REF!, SMALL(IF(ISERROR(#REF!), "", ROW(#REF!)-MIN(ROW(#REF!))+1), ROW(110:110))),"")</f>
        <v/>
      </c>
      <c r="D113" s="142" t="str">
        <f t="array" ref="D113">IFERROR(INDEX(#REF!, SMALL(IF(ISERROR(#REF!), "", ROW(#REF!)-MIN(ROW(#REF!))+1), ROW(110:110))),"")</f>
        <v/>
      </c>
      <c r="E113" s="142" t="str">
        <f t="array" ref="E113">IFERROR(INDEX(#REF!, SMALL(IF(ISERROR(#REF!), "", ROW(#REF!)-MIN(ROW(#REF!))+1), ROW(110:110))),"")</f>
        <v/>
      </c>
      <c r="F113" s="142" t="str">
        <f t="array" ref="F113">IFERROR(INDEX(#REF!, SMALL(IF(ISERROR(#REF!), "", ROW(#REF!)-MIN(ROW(#REF!))+1), ROW(112:112))),"")</f>
        <v/>
      </c>
    </row>
    <row r="114" spans="1:6" x14ac:dyDescent="0.25">
      <c r="A114" s="145" t="str">
        <f t="array" ref="A114">IFERROR(INDEX(#REF!, SMALL(IF(ISERROR(#REF!), "", ROW(#REF!)-MIN(ROW(#REF!))+1), ROW(111:111))),"")</f>
        <v/>
      </c>
      <c r="B114" s="144" t="str">
        <f t="array" ref="B114">IFERROR(INDEX(#REF!, SMALL(IF(ISERROR(#REF!), "", ROW(#REF!)-MIN(ROW(#REF!))+1), ROW(111:111))),"")</f>
        <v/>
      </c>
      <c r="C114" s="141" t="str">
        <f t="array" ref="C114">IFERROR(INDEX(#REF!, SMALL(IF(ISERROR(#REF!), "", ROW(#REF!)-MIN(ROW(#REF!))+1), ROW(111:111))),"")</f>
        <v/>
      </c>
      <c r="D114" s="142" t="str">
        <f t="array" ref="D114">IFERROR(INDEX(#REF!, SMALL(IF(ISERROR(#REF!), "", ROW(#REF!)-MIN(ROW(#REF!))+1), ROW(111:111))),"")</f>
        <v/>
      </c>
      <c r="E114" s="142" t="str">
        <f t="array" ref="E114">IFERROR(INDEX(#REF!, SMALL(IF(ISERROR(#REF!), "", ROW(#REF!)-MIN(ROW(#REF!))+1), ROW(111:111))),"")</f>
        <v/>
      </c>
      <c r="F114" s="142" t="str">
        <f t="array" ref="F114">IFERROR(INDEX(#REF!, SMALL(IF(ISERROR(#REF!), "", ROW(#REF!)-MIN(ROW(#REF!))+1), ROW(113:113))),"")</f>
        <v/>
      </c>
    </row>
    <row r="115" spans="1:6" x14ac:dyDescent="0.25">
      <c r="A115" s="145" t="str">
        <f t="array" ref="A115">IFERROR(INDEX(#REF!, SMALL(IF(ISERROR(#REF!), "", ROW(#REF!)-MIN(ROW(#REF!))+1), ROW(112:112))),"")</f>
        <v/>
      </c>
      <c r="B115" s="144" t="str">
        <f t="array" ref="B115">IFERROR(INDEX(#REF!, SMALL(IF(ISERROR(#REF!), "", ROW(#REF!)-MIN(ROW(#REF!))+1), ROW(112:112))),"")</f>
        <v/>
      </c>
      <c r="C115" s="141" t="str">
        <f t="array" ref="C115">IFERROR(INDEX(#REF!, SMALL(IF(ISERROR(#REF!), "", ROW(#REF!)-MIN(ROW(#REF!))+1), ROW(112:112))),"")</f>
        <v/>
      </c>
      <c r="D115" s="142" t="str">
        <f t="array" ref="D115">IFERROR(INDEX(#REF!, SMALL(IF(ISERROR(#REF!), "", ROW(#REF!)-MIN(ROW(#REF!))+1), ROW(112:112))),"")</f>
        <v/>
      </c>
      <c r="E115" s="142" t="str">
        <f t="array" ref="E115">IFERROR(INDEX(#REF!, SMALL(IF(ISERROR(#REF!), "", ROW(#REF!)-MIN(ROW(#REF!))+1), ROW(112:112))),"")</f>
        <v/>
      </c>
      <c r="F115" s="142" t="str">
        <f t="array" ref="F115">IFERROR(INDEX(#REF!, SMALL(IF(ISERROR(#REF!), "", ROW(#REF!)-MIN(ROW(#REF!))+1), ROW(114:114))),"")</f>
        <v/>
      </c>
    </row>
    <row r="116" spans="1:6" x14ac:dyDescent="0.25">
      <c r="A116" s="145" t="str">
        <f t="array" ref="A116">IFERROR(INDEX(#REF!, SMALL(IF(ISERROR(#REF!), "", ROW(#REF!)-MIN(ROW(#REF!))+1), ROW(113:113))),"")</f>
        <v/>
      </c>
      <c r="B116" s="144" t="str">
        <f t="array" ref="B116">IFERROR(INDEX(#REF!, SMALL(IF(ISERROR(#REF!), "", ROW(#REF!)-MIN(ROW(#REF!))+1), ROW(113:113))),"")</f>
        <v/>
      </c>
      <c r="C116" s="141" t="str">
        <f t="array" ref="C116">IFERROR(INDEX(#REF!, SMALL(IF(ISERROR(#REF!), "", ROW(#REF!)-MIN(ROW(#REF!))+1), ROW(113:113))),"")</f>
        <v/>
      </c>
      <c r="D116" s="142" t="str">
        <f t="array" ref="D116">IFERROR(INDEX(#REF!, SMALL(IF(ISERROR(#REF!), "", ROW(#REF!)-MIN(ROW(#REF!))+1), ROW(113:113))),"")</f>
        <v/>
      </c>
      <c r="E116" s="142" t="str">
        <f t="array" ref="E116">IFERROR(INDEX(#REF!, SMALL(IF(ISERROR(#REF!), "", ROW(#REF!)-MIN(ROW(#REF!))+1), ROW(113:113))),"")</f>
        <v/>
      </c>
      <c r="F116" s="142" t="str">
        <f t="array" ref="F116">IFERROR(INDEX(#REF!, SMALL(IF(ISERROR(#REF!), "", ROW(#REF!)-MIN(ROW(#REF!))+1), ROW(115:115))),"")</f>
        <v/>
      </c>
    </row>
    <row r="117" spans="1:6" x14ac:dyDescent="0.25">
      <c r="A117" s="145" t="str">
        <f t="array" ref="A117">IFERROR(INDEX(#REF!, SMALL(IF(ISERROR(#REF!), "", ROW(#REF!)-MIN(ROW(#REF!))+1), ROW(114:114))),"")</f>
        <v/>
      </c>
      <c r="B117" s="144" t="str">
        <f t="array" ref="B117">IFERROR(INDEX(#REF!, SMALL(IF(ISERROR(#REF!), "", ROW(#REF!)-MIN(ROW(#REF!))+1), ROW(114:114))),"")</f>
        <v/>
      </c>
      <c r="C117" s="141" t="str">
        <f t="array" ref="C117">IFERROR(INDEX(#REF!, SMALL(IF(ISERROR(#REF!), "", ROW(#REF!)-MIN(ROW(#REF!))+1), ROW(114:114))),"")</f>
        <v/>
      </c>
      <c r="D117" s="142" t="str">
        <f t="array" ref="D117">IFERROR(INDEX(#REF!, SMALL(IF(ISERROR(#REF!), "", ROW(#REF!)-MIN(ROW(#REF!))+1), ROW(114:114))),"")</f>
        <v/>
      </c>
      <c r="E117" s="142" t="str">
        <f t="array" ref="E117">IFERROR(INDEX(#REF!, SMALL(IF(ISERROR(#REF!), "", ROW(#REF!)-MIN(ROW(#REF!))+1), ROW(114:114))),"")</f>
        <v/>
      </c>
      <c r="F117" s="142" t="str">
        <f t="array" ref="F117">IFERROR(INDEX(#REF!, SMALL(IF(ISERROR(#REF!), "", ROW(#REF!)-MIN(ROW(#REF!))+1), ROW(116:116))),"")</f>
        <v/>
      </c>
    </row>
    <row r="118" spans="1:6" x14ac:dyDescent="0.25">
      <c r="A118" s="145" t="str">
        <f t="array" ref="A118">IFERROR(INDEX(#REF!, SMALL(IF(ISERROR(#REF!), "", ROW(#REF!)-MIN(ROW(#REF!))+1), ROW(115:115))),"")</f>
        <v/>
      </c>
      <c r="B118" s="144" t="str">
        <f t="array" ref="B118">IFERROR(INDEX(#REF!, SMALL(IF(ISERROR(#REF!), "", ROW(#REF!)-MIN(ROW(#REF!))+1), ROW(115:115))),"")</f>
        <v/>
      </c>
      <c r="C118" s="141" t="str">
        <f t="array" ref="C118">IFERROR(INDEX(#REF!, SMALL(IF(ISERROR(#REF!), "", ROW(#REF!)-MIN(ROW(#REF!))+1), ROW(115:115))),"")</f>
        <v/>
      </c>
      <c r="D118" s="142" t="str">
        <f t="array" ref="D118">IFERROR(INDEX(#REF!, SMALL(IF(ISERROR(#REF!), "", ROW(#REF!)-MIN(ROW(#REF!))+1), ROW(115:115))),"")</f>
        <v/>
      </c>
      <c r="E118" s="142" t="str">
        <f t="array" ref="E118">IFERROR(INDEX(#REF!, SMALL(IF(ISERROR(#REF!), "", ROW(#REF!)-MIN(ROW(#REF!))+1), ROW(115:115))),"")</f>
        <v/>
      </c>
      <c r="F118" s="142" t="str">
        <f t="array" ref="F118">IFERROR(INDEX(#REF!, SMALL(IF(ISERROR(#REF!), "", ROW(#REF!)-MIN(ROW(#REF!))+1), ROW(117:117))),"")</f>
        <v/>
      </c>
    </row>
    <row r="119" spans="1:6" x14ac:dyDescent="0.25">
      <c r="A119" s="145" t="str">
        <f t="array" ref="A119">IFERROR(INDEX(#REF!, SMALL(IF(ISERROR(#REF!), "", ROW(#REF!)-MIN(ROW(#REF!))+1), ROW(116:116))),"")</f>
        <v/>
      </c>
      <c r="B119" s="144" t="str">
        <f t="array" ref="B119">IFERROR(INDEX(#REF!, SMALL(IF(ISERROR(#REF!), "", ROW(#REF!)-MIN(ROW(#REF!))+1), ROW(116:116))),"")</f>
        <v/>
      </c>
      <c r="C119" s="141" t="str">
        <f t="array" ref="C119">IFERROR(INDEX(#REF!, SMALL(IF(ISERROR(#REF!), "", ROW(#REF!)-MIN(ROW(#REF!))+1), ROW(116:116))),"")</f>
        <v/>
      </c>
      <c r="D119" s="142" t="str">
        <f t="array" ref="D119">IFERROR(INDEX(#REF!, SMALL(IF(ISERROR(#REF!), "", ROW(#REF!)-MIN(ROW(#REF!))+1), ROW(116:116))),"")</f>
        <v/>
      </c>
      <c r="E119" s="142" t="str">
        <f t="array" ref="E119">IFERROR(INDEX(#REF!, SMALL(IF(ISERROR(#REF!), "", ROW(#REF!)-MIN(ROW(#REF!))+1), ROW(116:116))),"")</f>
        <v/>
      </c>
      <c r="F119" s="142" t="str">
        <f t="array" ref="F119">IFERROR(INDEX(#REF!, SMALL(IF(ISERROR(#REF!), "", ROW(#REF!)-MIN(ROW(#REF!))+1), ROW(118:118))),"")</f>
        <v/>
      </c>
    </row>
    <row r="120" spans="1:6" x14ac:dyDescent="0.25">
      <c r="A120" s="145" t="str">
        <f t="array" ref="A120">IFERROR(INDEX(#REF!, SMALL(IF(ISERROR(#REF!), "", ROW(#REF!)-MIN(ROW(#REF!))+1), ROW(117:117))),"")</f>
        <v/>
      </c>
      <c r="B120" s="144" t="str">
        <f t="array" ref="B120">IFERROR(INDEX(#REF!, SMALL(IF(ISERROR(#REF!), "", ROW(#REF!)-MIN(ROW(#REF!))+1), ROW(117:117))),"")</f>
        <v/>
      </c>
      <c r="C120" s="141" t="str">
        <f t="array" ref="C120">IFERROR(INDEX(#REF!, SMALL(IF(ISERROR(#REF!), "", ROW(#REF!)-MIN(ROW(#REF!))+1), ROW(117:117))),"")</f>
        <v/>
      </c>
      <c r="D120" s="142" t="str">
        <f t="array" ref="D120">IFERROR(INDEX(#REF!, SMALL(IF(ISERROR(#REF!), "", ROW(#REF!)-MIN(ROW(#REF!))+1), ROW(117:117))),"")</f>
        <v/>
      </c>
      <c r="E120" s="142" t="str">
        <f t="array" ref="E120">IFERROR(INDEX(#REF!, SMALL(IF(ISERROR(#REF!), "", ROW(#REF!)-MIN(ROW(#REF!))+1), ROW(117:117))),"")</f>
        <v/>
      </c>
      <c r="F120" s="142" t="str">
        <f t="array" ref="F120">IFERROR(INDEX(#REF!, SMALL(IF(ISERROR(#REF!), "", ROW(#REF!)-MIN(ROW(#REF!))+1), ROW(119:119))),"")</f>
        <v/>
      </c>
    </row>
    <row r="121" spans="1:6" x14ac:dyDescent="0.25">
      <c r="A121" s="145" t="str">
        <f t="array" ref="A121">IFERROR(INDEX(#REF!, SMALL(IF(ISERROR(#REF!), "", ROW(#REF!)-MIN(ROW(#REF!))+1), ROW(118:118))),"")</f>
        <v/>
      </c>
      <c r="B121" s="144" t="str">
        <f t="array" ref="B121">IFERROR(INDEX(#REF!, SMALL(IF(ISERROR(#REF!), "", ROW(#REF!)-MIN(ROW(#REF!))+1), ROW(118:118))),"")</f>
        <v/>
      </c>
      <c r="C121" s="141" t="str">
        <f t="array" ref="C121">IFERROR(INDEX(#REF!, SMALL(IF(ISERROR(#REF!), "", ROW(#REF!)-MIN(ROW(#REF!))+1), ROW(118:118))),"")</f>
        <v/>
      </c>
      <c r="D121" s="142" t="str">
        <f t="array" ref="D121">IFERROR(INDEX(#REF!, SMALL(IF(ISERROR(#REF!), "", ROW(#REF!)-MIN(ROW(#REF!))+1), ROW(118:118))),"")</f>
        <v/>
      </c>
      <c r="E121" s="142" t="str">
        <f t="array" ref="E121">IFERROR(INDEX(#REF!, SMALL(IF(ISERROR(#REF!), "", ROW(#REF!)-MIN(ROW(#REF!))+1), ROW(118:118))),"")</f>
        <v/>
      </c>
      <c r="F121" s="142" t="str">
        <f t="array" ref="F121">IFERROR(INDEX(#REF!, SMALL(IF(ISERROR(#REF!), "", ROW(#REF!)-MIN(ROW(#REF!))+1), ROW(120:120))),"")</f>
        <v/>
      </c>
    </row>
    <row r="122" spans="1:6" x14ac:dyDescent="0.25">
      <c r="A122" s="145" t="str">
        <f t="array" ref="A122">IFERROR(INDEX(#REF!, SMALL(IF(ISERROR(#REF!), "", ROW(#REF!)-MIN(ROW(#REF!))+1), ROW(119:119))),"")</f>
        <v/>
      </c>
      <c r="B122" s="144" t="str">
        <f t="array" ref="B122">IFERROR(INDEX(#REF!, SMALL(IF(ISERROR(#REF!), "", ROW(#REF!)-MIN(ROW(#REF!))+1), ROW(119:119))),"")</f>
        <v/>
      </c>
      <c r="C122" s="141" t="str">
        <f t="array" ref="C122">IFERROR(INDEX(#REF!, SMALL(IF(ISERROR(#REF!), "", ROW(#REF!)-MIN(ROW(#REF!))+1), ROW(119:119))),"")</f>
        <v/>
      </c>
      <c r="D122" s="142" t="str">
        <f t="array" ref="D122">IFERROR(INDEX(#REF!, SMALL(IF(ISERROR(#REF!), "", ROW(#REF!)-MIN(ROW(#REF!))+1), ROW(119:119))),"")</f>
        <v/>
      </c>
      <c r="E122" s="142" t="str">
        <f t="array" ref="E122">IFERROR(INDEX(#REF!, SMALL(IF(ISERROR(#REF!), "", ROW(#REF!)-MIN(ROW(#REF!))+1), ROW(119:119))),"")</f>
        <v/>
      </c>
      <c r="F122" s="142" t="str">
        <f t="array" ref="F122">IFERROR(INDEX(#REF!, SMALL(IF(ISERROR(#REF!), "", ROW(#REF!)-MIN(ROW(#REF!))+1), ROW(121:121))),"")</f>
        <v/>
      </c>
    </row>
    <row r="123" spans="1:6" x14ac:dyDescent="0.25">
      <c r="A123" s="145" t="str">
        <f t="array" ref="A123">IFERROR(INDEX(#REF!, SMALL(IF(ISERROR(#REF!), "", ROW(#REF!)-MIN(ROW(#REF!))+1), ROW(120:120))),"")</f>
        <v/>
      </c>
      <c r="B123" s="144" t="str">
        <f t="array" ref="B123">IFERROR(INDEX(#REF!, SMALL(IF(ISERROR(#REF!), "", ROW(#REF!)-MIN(ROW(#REF!))+1), ROW(120:120))),"")</f>
        <v/>
      </c>
      <c r="C123" s="141" t="str">
        <f t="array" ref="C123">IFERROR(INDEX(#REF!, SMALL(IF(ISERROR(#REF!), "", ROW(#REF!)-MIN(ROW(#REF!))+1), ROW(120:120))),"")</f>
        <v/>
      </c>
      <c r="D123" s="142" t="str">
        <f t="array" ref="D123">IFERROR(INDEX(#REF!, SMALL(IF(ISERROR(#REF!), "", ROW(#REF!)-MIN(ROW(#REF!))+1), ROW(120:120))),"")</f>
        <v/>
      </c>
      <c r="E123" s="142" t="str">
        <f t="array" ref="E123">IFERROR(INDEX(#REF!, SMALL(IF(ISERROR(#REF!), "", ROW(#REF!)-MIN(ROW(#REF!))+1), ROW(120:120))),"")</f>
        <v/>
      </c>
      <c r="F123" s="142" t="str">
        <f t="array" ref="F123">IFERROR(INDEX(#REF!, SMALL(IF(ISERROR(#REF!), "", ROW(#REF!)-MIN(ROW(#REF!))+1), ROW(122:122))),"")</f>
        <v/>
      </c>
    </row>
    <row r="124" spans="1:6" x14ac:dyDescent="0.25">
      <c r="A124" s="145" t="str">
        <f t="array" ref="A124">IFERROR(INDEX(#REF!, SMALL(IF(ISERROR(#REF!), "", ROW(#REF!)-MIN(ROW(#REF!))+1), ROW(121:121))),"")</f>
        <v/>
      </c>
      <c r="B124" s="144" t="str">
        <f t="array" ref="B124">IFERROR(INDEX(#REF!, SMALL(IF(ISERROR(#REF!), "", ROW(#REF!)-MIN(ROW(#REF!))+1), ROW(121:121))),"")</f>
        <v/>
      </c>
      <c r="C124" s="141" t="str">
        <f t="array" ref="C124">IFERROR(INDEX(#REF!, SMALL(IF(ISERROR(#REF!), "", ROW(#REF!)-MIN(ROW(#REF!))+1), ROW(121:121))),"")</f>
        <v/>
      </c>
      <c r="D124" s="142" t="str">
        <f t="array" ref="D124">IFERROR(INDEX(#REF!, SMALL(IF(ISERROR(#REF!), "", ROW(#REF!)-MIN(ROW(#REF!))+1), ROW(121:121))),"")</f>
        <v/>
      </c>
      <c r="E124" s="142" t="str">
        <f t="array" ref="E124">IFERROR(INDEX(#REF!, SMALL(IF(ISERROR(#REF!), "", ROW(#REF!)-MIN(ROW(#REF!))+1), ROW(121:121))),"")</f>
        <v/>
      </c>
      <c r="F124" s="142" t="str">
        <f t="array" ref="F124">IFERROR(INDEX(#REF!, SMALL(IF(ISERROR(#REF!), "", ROW(#REF!)-MIN(ROW(#REF!))+1), ROW(123:123))),"")</f>
        <v/>
      </c>
    </row>
    <row r="125" spans="1:6" x14ac:dyDescent="0.25">
      <c r="A125" s="6" t="str">
        <f t="array" ref="A125">IFERROR(INDEX(#REF!, SMALL(IF(ISERROR(#REF!), "", ROW(#REF!)-MIN(ROW(#REF!))+1), ROW(122:122))),"")</f>
        <v/>
      </c>
      <c r="B125" s="6" t="str">
        <f t="array" ref="B125">IFERROR(INDEX(#REF!, SMALL(IF(ISERROR(#REF!), "", ROW(#REF!)-MIN(ROW(#REF!))+1), ROW(122:122))),"")</f>
        <v/>
      </c>
      <c r="C125" s="6" t="str">
        <f t="array" ref="C125">IFERROR(INDEX(#REF!, SMALL(IF(ISERROR(#REF!), "", ROW(#REF!)-MIN(ROW(#REF!))+1), ROW(122:122))),"")</f>
        <v/>
      </c>
      <c r="D125" s="6" t="str">
        <f t="array" ref="D125">IFERROR(INDEX(#REF!, SMALL(IF(ISERROR(#REF!), "", ROW(#REF!)-MIN(ROW(#REF!))+1), ROW(122:122))),"")</f>
        <v/>
      </c>
      <c r="E125" s="6" t="str">
        <f t="array" ref="E125">IFERROR(INDEX(#REF!, SMALL(IF(ISERROR(#REF!), "", ROW(#REF!)-MIN(ROW(#REF!))+1), ROW(122:122))),"")</f>
        <v/>
      </c>
      <c r="F125" s="6" t="str">
        <f t="array" ref="F125">IFERROR(INDEX(#REF!, SMALL(IF(ISERROR(#REF!), "", ROW(#REF!)-MIN(ROW(#REF!))+1), ROW(124:124))),"")</f>
        <v/>
      </c>
    </row>
    <row r="126" spans="1:6" x14ac:dyDescent="0.25">
      <c r="A126" s="6" t="str">
        <f t="array" ref="A126">IFERROR(INDEX(#REF!, SMALL(IF(ISERROR(#REF!), "", ROW(#REF!)-MIN(ROW(#REF!))+1), ROW(123:123))),"")</f>
        <v/>
      </c>
      <c r="B126" s="6" t="str">
        <f t="array" ref="B126">IFERROR(INDEX(#REF!, SMALL(IF(ISERROR(#REF!), "", ROW(#REF!)-MIN(ROW(#REF!))+1), ROW(123:123))),"")</f>
        <v/>
      </c>
      <c r="C126" s="6" t="str">
        <f t="array" ref="C126">IFERROR(INDEX(#REF!, SMALL(IF(ISERROR(#REF!), "", ROW(#REF!)-MIN(ROW(#REF!))+1), ROW(123:123))),"")</f>
        <v/>
      </c>
      <c r="D126" s="6" t="str">
        <f t="array" ref="D126">IFERROR(INDEX(#REF!, SMALL(IF(ISERROR(#REF!), "", ROW(#REF!)-MIN(ROW(#REF!))+1), ROW(123:123))),"")</f>
        <v/>
      </c>
      <c r="E126" s="6" t="str">
        <f t="array" ref="E126">IFERROR(INDEX(#REF!, SMALL(IF(ISERROR(#REF!), "", ROW(#REF!)-MIN(ROW(#REF!))+1), ROW(123:123))),"")</f>
        <v/>
      </c>
      <c r="F126" s="6" t="str">
        <f t="array" ref="F126">IFERROR(INDEX(#REF!, SMALL(IF(ISERROR(#REF!), "", ROW(#REF!)-MIN(ROW(#REF!))+1), ROW(125:125))),"")</f>
        <v/>
      </c>
    </row>
    <row r="127" spans="1:6" x14ac:dyDescent="0.25">
      <c r="A127" s="6" t="str">
        <f t="array" ref="A127">IFERROR(INDEX(#REF!, SMALL(IF(ISERROR(#REF!), "", ROW(#REF!)-MIN(ROW(#REF!))+1), ROW(124:124))),"")</f>
        <v/>
      </c>
      <c r="B127" s="6" t="str">
        <f t="array" ref="B127">IFERROR(INDEX(#REF!, SMALL(IF(ISERROR(#REF!), "", ROW(#REF!)-MIN(ROW(#REF!))+1), ROW(124:124))),"")</f>
        <v/>
      </c>
      <c r="C127" s="6" t="str">
        <f t="array" ref="C127">IFERROR(INDEX(#REF!, SMALL(IF(ISERROR(#REF!), "", ROW(#REF!)-MIN(ROW(#REF!))+1), ROW(124:124))),"")</f>
        <v/>
      </c>
      <c r="D127" s="6" t="str">
        <f t="array" ref="D127">IFERROR(INDEX(#REF!, SMALL(IF(ISERROR(#REF!), "", ROW(#REF!)-MIN(ROW(#REF!))+1), ROW(124:124))),"")</f>
        <v/>
      </c>
      <c r="E127" s="6" t="str">
        <f t="array" ref="E127">IFERROR(INDEX(#REF!, SMALL(IF(ISERROR(#REF!), "", ROW(#REF!)-MIN(ROW(#REF!))+1), ROW(124:124))),"")</f>
        <v/>
      </c>
      <c r="F127" s="6" t="str">
        <f t="array" ref="F127">IFERROR(INDEX(#REF!, SMALL(IF(ISERROR(#REF!), "", ROW(#REF!)-MIN(ROW(#REF!))+1), ROW(126:126))),"")</f>
        <v/>
      </c>
    </row>
    <row r="128" spans="1:6" x14ac:dyDescent="0.25">
      <c r="A128" s="6" t="str">
        <f t="array" ref="A128">IFERROR(INDEX(#REF!, SMALL(IF(ISERROR(#REF!), "", ROW(#REF!)-MIN(ROW(#REF!))+1), ROW(125:125))),"")</f>
        <v/>
      </c>
      <c r="B128" s="6" t="str">
        <f t="array" ref="B128">IFERROR(INDEX(#REF!, SMALL(IF(ISERROR(#REF!), "", ROW(#REF!)-MIN(ROW(#REF!))+1), ROW(125:125))),"")</f>
        <v/>
      </c>
      <c r="C128" s="6" t="str">
        <f t="array" ref="C128">IFERROR(INDEX(#REF!, SMALL(IF(ISERROR(#REF!), "", ROW(#REF!)-MIN(ROW(#REF!))+1), ROW(125:125))),"")</f>
        <v/>
      </c>
      <c r="D128" s="6" t="str">
        <f t="array" ref="D128">IFERROR(INDEX(#REF!, SMALL(IF(ISERROR(#REF!), "", ROW(#REF!)-MIN(ROW(#REF!))+1), ROW(125:125))),"")</f>
        <v/>
      </c>
      <c r="E128" s="6" t="str">
        <f t="array" ref="E128">IFERROR(INDEX(#REF!, SMALL(IF(ISERROR(#REF!), "", ROW(#REF!)-MIN(ROW(#REF!))+1), ROW(125:125))),"")</f>
        <v/>
      </c>
      <c r="F128" s="6" t="str">
        <f t="array" ref="F128">IFERROR(INDEX(#REF!, SMALL(IF(ISERROR(#REF!), "", ROW(#REF!)-MIN(ROW(#REF!))+1), ROW(127:127))),"")</f>
        <v/>
      </c>
    </row>
    <row r="129" spans="1:6" x14ac:dyDescent="0.25">
      <c r="A129" s="6" t="str">
        <f t="array" ref="A129">IFERROR(INDEX(#REF!, SMALL(IF(ISERROR(#REF!), "", ROW(#REF!)-MIN(ROW(#REF!))+1), ROW(126:126))),"")</f>
        <v/>
      </c>
      <c r="B129" s="6" t="str">
        <f t="array" ref="B129">IFERROR(INDEX(#REF!, SMALL(IF(ISERROR(#REF!), "", ROW(#REF!)-MIN(ROW(#REF!))+1), ROW(126:126))),"")</f>
        <v/>
      </c>
      <c r="C129" s="6" t="str">
        <f t="array" ref="C129">IFERROR(INDEX(#REF!, SMALL(IF(ISERROR(#REF!), "", ROW(#REF!)-MIN(ROW(#REF!))+1), ROW(126:126))),"")</f>
        <v/>
      </c>
      <c r="D129" s="6" t="str">
        <f t="array" ref="D129">IFERROR(INDEX(#REF!, SMALL(IF(ISERROR(#REF!), "", ROW(#REF!)-MIN(ROW(#REF!))+1), ROW(126:126))),"")</f>
        <v/>
      </c>
      <c r="E129" s="6" t="str">
        <f t="array" ref="E129">IFERROR(INDEX(#REF!, SMALL(IF(ISERROR(#REF!), "", ROW(#REF!)-MIN(ROW(#REF!))+1), ROW(126:126))),"")</f>
        <v/>
      </c>
      <c r="F129" s="6" t="str">
        <f t="array" ref="F129">IFERROR(INDEX(#REF!, SMALL(IF(ISERROR(#REF!), "", ROW(#REF!)-MIN(ROW(#REF!))+1), ROW(128:128))),"")</f>
        <v/>
      </c>
    </row>
    <row r="130" spans="1:6" x14ac:dyDescent="0.25">
      <c r="A130" s="6" t="str">
        <f t="array" ref="A130">IFERROR(INDEX(#REF!, SMALL(IF(ISERROR(#REF!), "", ROW(#REF!)-MIN(ROW(#REF!))+1), ROW(127:127))),"")</f>
        <v/>
      </c>
      <c r="B130" s="6" t="str">
        <f t="array" ref="B130">IFERROR(INDEX(#REF!, SMALL(IF(ISERROR(#REF!), "", ROW(#REF!)-MIN(ROW(#REF!))+1), ROW(127:127))),"")</f>
        <v/>
      </c>
      <c r="C130" s="6" t="str">
        <f t="array" ref="C130">IFERROR(INDEX(#REF!, SMALL(IF(ISERROR(#REF!), "", ROW(#REF!)-MIN(ROW(#REF!))+1), ROW(127:127))),"")</f>
        <v/>
      </c>
      <c r="D130" s="6" t="str">
        <f t="array" ref="D130">IFERROR(INDEX(#REF!, SMALL(IF(ISERROR(#REF!), "", ROW(#REF!)-MIN(ROW(#REF!))+1), ROW(127:127))),"")</f>
        <v/>
      </c>
      <c r="E130" s="6" t="str">
        <f t="array" ref="E130">IFERROR(INDEX(#REF!, SMALL(IF(ISERROR(#REF!), "", ROW(#REF!)-MIN(ROW(#REF!))+1), ROW(127:127))),"")</f>
        <v/>
      </c>
      <c r="F130" s="6" t="str">
        <f t="array" ref="F130">IFERROR(INDEX(#REF!, SMALL(IF(ISERROR(#REF!), "", ROW(#REF!)-MIN(ROW(#REF!))+1), ROW(129:129))),"")</f>
        <v/>
      </c>
    </row>
    <row r="131" spans="1:6" x14ac:dyDescent="0.25">
      <c r="A131" s="6" t="str">
        <f t="array" ref="A131">IFERROR(INDEX(#REF!, SMALL(IF(ISERROR(#REF!), "", ROW(#REF!)-MIN(ROW(#REF!))+1), ROW(128:128))),"")</f>
        <v/>
      </c>
      <c r="B131" s="6" t="str">
        <f t="array" ref="B131">IFERROR(INDEX(#REF!, SMALL(IF(ISERROR(#REF!), "", ROW(#REF!)-MIN(ROW(#REF!))+1), ROW(128:128))),"")</f>
        <v/>
      </c>
      <c r="C131" s="6" t="str">
        <f t="array" ref="C131">IFERROR(INDEX(#REF!, SMALL(IF(ISERROR(#REF!), "", ROW(#REF!)-MIN(ROW(#REF!))+1), ROW(128:128))),"")</f>
        <v/>
      </c>
      <c r="D131" s="6" t="str">
        <f t="array" ref="D131">IFERROR(INDEX(#REF!, SMALL(IF(ISERROR(#REF!), "", ROW(#REF!)-MIN(ROW(#REF!))+1), ROW(128:128))),"")</f>
        <v/>
      </c>
      <c r="E131" s="6" t="str">
        <f t="array" ref="E131">IFERROR(INDEX(#REF!, SMALL(IF(ISERROR(#REF!), "", ROW(#REF!)-MIN(ROW(#REF!))+1), ROW(128:128))),"")</f>
        <v/>
      </c>
      <c r="F131" s="6" t="str">
        <f t="array" ref="F131">IFERROR(INDEX(#REF!, SMALL(IF(ISERROR(#REF!), "", ROW(#REF!)-MIN(ROW(#REF!))+1), ROW(130:130))),"")</f>
        <v/>
      </c>
    </row>
    <row r="132" spans="1:6" x14ac:dyDescent="0.25">
      <c r="A132" s="6" t="str">
        <f t="array" ref="A132">IFERROR(INDEX(#REF!, SMALL(IF(ISERROR(#REF!), "", ROW(#REF!)-MIN(ROW(#REF!))+1), ROW(129:129))),"")</f>
        <v/>
      </c>
      <c r="B132" s="6" t="str">
        <f t="array" ref="B132">IFERROR(INDEX(#REF!, SMALL(IF(ISERROR(#REF!), "", ROW(#REF!)-MIN(ROW(#REF!))+1), ROW(129:129))),"")</f>
        <v/>
      </c>
      <c r="C132" s="6" t="str">
        <f t="array" ref="C132">IFERROR(INDEX(#REF!, SMALL(IF(ISERROR(#REF!), "", ROW(#REF!)-MIN(ROW(#REF!))+1), ROW(129:129))),"")</f>
        <v/>
      </c>
      <c r="D132" s="6" t="str">
        <f t="array" ref="D132">IFERROR(INDEX(#REF!, SMALL(IF(ISERROR(#REF!), "", ROW(#REF!)-MIN(ROW(#REF!))+1), ROW(129:129))),"")</f>
        <v/>
      </c>
      <c r="E132" s="6" t="str">
        <f t="array" ref="E132">IFERROR(INDEX(#REF!, SMALL(IF(ISERROR(#REF!), "", ROW(#REF!)-MIN(ROW(#REF!))+1), ROW(129:129))),"")</f>
        <v/>
      </c>
      <c r="F132" s="6" t="str">
        <f t="array" ref="F132">IFERROR(INDEX(#REF!, SMALL(IF(ISERROR(#REF!), "", ROW(#REF!)-MIN(ROW(#REF!))+1), ROW(131:131))),"")</f>
        <v/>
      </c>
    </row>
    <row r="133" spans="1:6" x14ac:dyDescent="0.25">
      <c r="A133" s="6" t="str">
        <f t="array" ref="A133">IFERROR(INDEX(#REF!, SMALL(IF(ISERROR(#REF!), "", ROW(#REF!)-MIN(ROW(#REF!))+1), ROW(130:130))),"")</f>
        <v/>
      </c>
      <c r="B133" s="6" t="str">
        <f t="array" ref="B133">IFERROR(INDEX(#REF!, SMALL(IF(ISERROR(#REF!), "", ROW(#REF!)-MIN(ROW(#REF!))+1), ROW(130:130))),"")</f>
        <v/>
      </c>
      <c r="C133" s="6" t="str">
        <f t="array" ref="C133">IFERROR(INDEX(#REF!, SMALL(IF(ISERROR(#REF!), "", ROW(#REF!)-MIN(ROW(#REF!))+1), ROW(130:130))),"")</f>
        <v/>
      </c>
      <c r="D133" s="6" t="str">
        <f t="array" ref="D133">IFERROR(INDEX(#REF!, SMALL(IF(ISERROR(#REF!), "", ROW(#REF!)-MIN(ROW(#REF!))+1), ROW(130:130))),"")</f>
        <v/>
      </c>
      <c r="E133" s="6" t="str">
        <f t="array" ref="E133">IFERROR(INDEX(#REF!, SMALL(IF(ISERROR(#REF!), "", ROW(#REF!)-MIN(ROW(#REF!))+1), ROW(130:130))),"")</f>
        <v/>
      </c>
      <c r="F133" s="6" t="str">
        <f t="array" ref="F133">IFERROR(INDEX(#REF!, SMALL(IF(ISERROR(#REF!), "", ROW(#REF!)-MIN(ROW(#REF!))+1), ROW(132:132))),"")</f>
        <v/>
      </c>
    </row>
    <row r="134" spans="1:6" x14ac:dyDescent="0.25">
      <c r="A134" s="6" t="str">
        <f t="array" ref="A134">IFERROR(INDEX(#REF!, SMALL(IF(ISERROR(#REF!), "", ROW(#REF!)-MIN(ROW(#REF!))+1), ROW(131:131))),"")</f>
        <v/>
      </c>
      <c r="B134" s="6" t="str">
        <f t="array" ref="B134">IFERROR(INDEX(#REF!, SMALL(IF(ISERROR(#REF!), "", ROW(#REF!)-MIN(ROW(#REF!))+1), ROW(131:131))),"")</f>
        <v/>
      </c>
      <c r="C134" s="6" t="str">
        <f t="array" ref="C134">IFERROR(INDEX(#REF!, SMALL(IF(ISERROR(#REF!), "", ROW(#REF!)-MIN(ROW(#REF!))+1), ROW(131:131))),"")</f>
        <v/>
      </c>
      <c r="D134" s="6" t="str">
        <f t="array" ref="D134">IFERROR(INDEX(#REF!, SMALL(IF(ISERROR(#REF!), "", ROW(#REF!)-MIN(ROW(#REF!))+1), ROW(131:131))),"")</f>
        <v/>
      </c>
      <c r="E134" s="6" t="str">
        <f t="array" ref="E134">IFERROR(INDEX(#REF!, SMALL(IF(ISERROR(#REF!), "", ROW(#REF!)-MIN(ROW(#REF!))+1), ROW(131:131))),"")</f>
        <v/>
      </c>
      <c r="F134" s="6" t="str">
        <f t="array" ref="F134">IFERROR(INDEX(#REF!, SMALL(IF(ISERROR(#REF!), "", ROW(#REF!)-MIN(ROW(#REF!))+1), ROW(133:133))),"")</f>
        <v/>
      </c>
    </row>
    <row r="135" spans="1:6" x14ac:dyDescent="0.25">
      <c r="A135" s="6" t="str">
        <f t="array" ref="A135">IFERROR(INDEX(#REF!, SMALL(IF(ISERROR(#REF!), "", ROW(#REF!)-MIN(ROW(#REF!))+1), ROW(132:132))),"")</f>
        <v/>
      </c>
      <c r="B135" s="6" t="str">
        <f t="array" ref="B135">IFERROR(INDEX(#REF!, SMALL(IF(ISERROR(#REF!), "", ROW(#REF!)-MIN(ROW(#REF!))+1), ROW(132:132))),"")</f>
        <v/>
      </c>
      <c r="C135" s="6" t="str">
        <f t="array" ref="C135">IFERROR(INDEX(#REF!, SMALL(IF(ISERROR(#REF!), "", ROW(#REF!)-MIN(ROW(#REF!))+1), ROW(132:132))),"")</f>
        <v/>
      </c>
      <c r="D135" s="6" t="str">
        <f t="array" ref="D135">IFERROR(INDEX(#REF!, SMALL(IF(ISERROR(#REF!), "", ROW(#REF!)-MIN(ROW(#REF!))+1), ROW(132:132))),"")</f>
        <v/>
      </c>
      <c r="E135" s="6" t="str">
        <f t="array" ref="E135">IFERROR(INDEX(#REF!, SMALL(IF(ISERROR(#REF!), "", ROW(#REF!)-MIN(ROW(#REF!))+1), ROW(132:132))),"")</f>
        <v/>
      </c>
      <c r="F135" s="6" t="str">
        <f t="array" ref="F135">IFERROR(INDEX(#REF!, SMALL(IF(ISERROR(#REF!), "", ROW(#REF!)-MIN(ROW(#REF!))+1), ROW(134:134))),"")</f>
        <v/>
      </c>
    </row>
    <row r="136" spans="1:6" x14ac:dyDescent="0.25">
      <c r="A136" s="6" t="str">
        <f t="array" ref="A136">IFERROR(INDEX(#REF!, SMALL(IF(ISERROR(#REF!), "", ROW(#REF!)-MIN(ROW(#REF!))+1), ROW(133:133))),"")</f>
        <v/>
      </c>
      <c r="B136" s="6" t="str">
        <f t="array" ref="B136">IFERROR(INDEX(#REF!, SMALL(IF(ISERROR(#REF!), "", ROW(#REF!)-MIN(ROW(#REF!))+1), ROW(133:133))),"")</f>
        <v/>
      </c>
      <c r="C136" s="6" t="str">
        <f t="array" ref="C136">IFERROR(INDEX(#REF!, SMALL(IF(ISERROR(#REF!), "", ROW(#REF!)-MIN(ROW(#REF!))+1), ROW(133:133))),"")</f>
        <v/>
      </c>
      <c r="D136" s="6" t="str">
        <f t="array" ref="D136">IFERROR(INDEX(#REF!, SMALL(IF(ISERROR(#REF!), "", ROW(#REF!)-MIN(ROW(#REF!))+1), ROW(133:133))),"")</f>
        <v/>
      </c>
      <c r="E136" s="6" t="str">
        <f t="array" ref="E136">IFERROR(INDEX(#REF!, SMALL(IF(ISERROR(#REF!), "", ROW(#REF!)-MIN(ROW(#REF!))+1), ROW(133:133))),"")</f>
        <v/>
      </c>
      <c r="F136" s="6" t="str">
        <f t="array" ref="F136">IFERROR(INDEX(#REF!, SMALL(IF(ISERROR(#REF!), "", ROW(#REF!)-MIN(ROW(#REF!))+1), ROW(135:135))),"")</f>
        <v/>
      </c>
    </row>
    <row r="137" spans="1:6" x14ac:dyDescent="0.25">
      <c r="A137" s="6" t="str">
        <f t="array" ref="A137">IFERROR(INDEX(#REF!, SMALL(IF(ISERROR(#REF!), "", ROW(#REF!)-MIN(ROW(#REF!))+1), ROW(134:134))),"")</f>
        <v/>
      </c>
      <c r="B137" s="6" t="str">
        <f t="array" ref="B137">IFERROR(INDEX(#REF!, SMALL(IF(ISERROR(#REF!), "", ROW(#REF!)-MIN(ROW(#REF!))+1), ROW(134:134))),"")</f>
        <v/>
      </c>
      <c r="C137" s="6" t="str">
        <f t="array" ref="C137">IFERROR(INDEX(#REF!, SMALL(IF(ISERROR(#REF!), "", ROW(#REF!)-MIN(ROW(#REF!))+1), ROW(134:134))),"")</f>
        <v/>
      </c>
      <c r="D137" s="6" t="str">
        <f t="array" ref="D137">IFERROR(INDEX(#REF!, SMALL(IF(ISERROR(#REF!), "", ROW(#REF!)-MIN(ROW(#REF!))+1), ROW(134:134))),"")</f>
        <v/>
      </c>
      <c r="E137" s="6" t="str">
        <f t="array" ref="E137">IFERROR(INDEX(#REF!, SMALL(IF(ISERROR(#REF!), "", ROW(#REF!)-MIN(ROW(#REF!))+1), ROW(134:134))),"")</f>
        <v/>
      </c>
      <c r="F137" s="6" t="str">
        <f t="array" ref="F137">IFERROR(INDEX(#REF!, SMALL(IF(ISERROR(#REF!), "", ROW(#REF!)-MIN(ROW(#REF!))+1), ROW(136:136))),"")</f>
        <v/>
      </c>
    </row>
    <row r="138" spans="1:6" x14ac:dyDescent="0.25">
      <c r="A138" s="6" t="str">
        <f t="array" ref="A138">IFERROR(INDEX(#REF!, SMALL(IF(ISERROR(#REF!), "", ROW(#REF!)-MIN(ROW(#REF!))+1), ROW(135:135))),"")</f>
        <v/>
      </c>
      <c r="B138" s="6" t="str">
        <f t="array" ref="B138">IFERROR(INDEX(#REF!, SMALL(IF(ISERROR(#REF!), "", ROW(#REF!)-MIN(ROW(#REF!))+1), ROW(135:135))),"")</f>
        <v/>
      </c>
      <c r="C138" s="6" t="str">
        <f t="array" ref="C138">IFERROR(INDEX(#REF!, SMALL(IF(ISERROR(#REF!), "", ROW(#REF!)-MIN(ROW(#REF!))+1), ROW(135:135))),"")</f>
        <v/>
      </c>
      <c r="D138" s="6" t="str">
        <f t="array" ref="D138">IFERROR(INDEX(#REF!, SMALL(IF(ISERROR(#REF!), "", ROW(#REF!)-MIN(ROW(#REF!))+1), ROW(135:135))),"")</f>
        <v/>
      </c>
      <c r="E138" s="6" t="str">
        <f t="array" ref="E138">IFERROR(INDEX(#REF!, SMALL(IF(ISERROR(#REF!), "", ROW(#REF!)-MIN(ROW(#REF!))+1), ROW(135:135))),"")</f>
        <v/>
      </c>
      <c r="F138" s="6" t="str">
        <f t="array" ref="F138">IFERROR(INDEX(#REF!, SMALL(IF(ISERROR(#REF!), "", ROW(#REF!)-MIN(ROW(#REF!))+1), ROW(137:137))),"")</f>
        <v/>
      </c>
    </row>
    <row r="139" spans="1:6" x14ac:dyDescent="0.25">
      <c r="A139" s="6" t="str">
        <f t="array" ref="A139">IFERROR(INDEX(#REF!, SMALL(IF(ISERROR(#REF!), "", ROW(#REF!)-MIN(ROW(#REF!))+1), ROW(136:136))),"")</f>
        <v/>
      </c>
      <c r="B139" s="6" t="str">
        <f t="array" ref="B139">IFERROR(INDEX(#REF!, SMALL(IF(ISERROR(#REF!), "", ROW(#REF!)-MIN(ROW(#REF!))+1), ROW(136:136))),"")</f>
        <v/>
      </c>
      <c r="C139" s="6" t="str">
        <f t="array" ref="C139">IFERROR(INDEX(#REF!, SMALL(IF(ISERROR(#REF!), "", ROW(#REF!)-MIN(ROW(#REF!))+1), ROW(136:136))),"")</f>
        <v/>
      </c>
      <c r="D139" s="6" t="str">
        <f t="array" ref="D139">IFERROR(INDEX(#REF!, SMALL(IF(ISERROR(#REF!), "", ROW(#REF!)-MIN(ROW(#REF!))+1), ROW(136:136))),"")</f>
        <v/>
      </c>
      <c r="E139" s="6" t="str">
        <f t="array" ref="E139">IFERROR(INDEX(#REF!, SMALL(IF(ISERROR(#REF!), "", ROW(#REF!)-MIN(ROW(#REF!))+1), ROW(136:136))),"")</f>
        <v/>
      </c>
      <c r="F139" s="6" t="str">
        <f t="array" ref="F139">IFERROR(INDEX(#REF!, SMALL(IF(ISERROR(#REF!), "", ROW(#REF!)-MIN(ROW(#REF!))+1), ROW(138:138))),"")</f>
        <v/>
      </c>
    </row>
    <row r="140" spans="1:6" x14ac:dyDescent="0.25">
      <c r="A140" s="6" t="str">
        <f t="array" ref="A140">IFERROR(INDEX(#REF!, SMALL(IF(ISERROR(#REF!), "", ROW(#REF!)-MIN(ROW(#REF!))+1), ROW(137:137))),"")</f>
        <v/>
      </c>
      <c r="B140" s="6" t="str">
        <f t="array" ref="B140">IFERROR(INDEX(#REF!, SMALL(IF(ISERROR(#REF!), "", ROW(#REF!)-MIN(ROW(#REF!))+1), ROW(137:137))),"")</f>
        <v/>
      </c>
      <c r="C140" s="6" t="str">
        <f t="array" ref="C140">IFERROR(INDEX(#REF!, SMALL(IF(ISERROR(#REF!), "", ROW(#REF!)-MIN(ROW(#REF!))+1), ROW(137:137))),"")</f>
        <v/>
      </c>
      <c r="D140" s="6" t="str">
        <f t="array" ref="D140">IFERROR(INDEX(#REF!, SMALL(IF(ISERROR(#REF!), "", ROW(#REF!)-MIN(ROW(#REF!))+1), ROW(137:137))),"")</f>
        <v/>
      </c>
      <c r="E140" s="6" t="str">
        <f t="array" ref="E140">IFERROR(INDEX(#REF!, SMALL(IF(ISERROR(#REF!), "", ROW(#REF!)-MIN(ROW(#REF!))+1), ROW(137:137))),"")</f>
        <v/>
      </c>
      <c r="F140" s="6" t="str">
        <f t="array" ref="F140">IFERROR(INDEX(#REF!, SMALL(IF(ISERROR(#REF!), "", ROW(#REF!)-MIN(ROW(#REF!))+1), ROW(139:139))),"")</f>
        <v/>
      </c>
    </row>
    <row r="141" spans="1:6" x14ac:dyDescent="0.25">
      <c r="A141" s="6" t="str">
        <f t="array" ref="A141">IFERROR(INDEX(#REF!, SMALL(IF(ISERROR(#REF!), "", ROW(#REF!)-MIN(ROW(#REF!))+1), ROW(138:138))),"")</f>
        <v/>
      </c>
      <c r="B141" s="6" t="str">
        <f t="array" ref="B141">IFERROR(INDEX(#REF!, SMALL(IF(ISERROR(#REF!), "", ROW(#REF!)-MIN(ROW(#REF!))+1), ROW(138:138))),"")</f>
        <v/>
      </c>
      <c r="C141" s="6" t="str">
        <f t="array" ref="C141">IFERROR(INDEX(#REF!, SMALL(IF(ISERROR(#REF!), "", ROW(#REF!)-MIN(ROW(#REF!))+1), ROW(138:138))),"")</f>
        <v/>
      </c>
      <c r="D141" s="6" t="str">
        <f t="array" ref="D141">IFERROR(INDEX(#REF!, SMALL(IF(ISERROR(#REF!), "", ROW(#REF!)-MIN(ROW(#REF!))+1), ROW(138:138))),"")</f>
        <v/>
      </c>
      <c r="E141" s="6" t="str">
        <f t="array" ref="E141">IFERROR(INDEX(#REF!, SMALL(IF(ISERROR(#REF!), "", ROW(#REF!)-MIN(ROW(#REF!))+1), ROW(138:138))),"")</f>
        <v/>
      </c>
      <c r="F141" s="6" t="str">
        <f t="array" ref="F141">IFERROR(INDEX(#REF!, SMALL(IF(ISERROR(#REF!), "", ROW(#REF!)-MIN(ROW(#REF!))+1), ROW(140:140))),"")</f>
        <v/>
      </c>
    </row>
    <row r="142" spans="1:6" x14ac:dyDescent="0.25">
      <c r="A142" s="6" t="str">
        <f t="array" ref="A142">IFERROR(INDEX(#REF!, SMALL(IF(ISERROR(#REF!), "", ROW(#REF!)-MIN(ROW(#REF!))+1), ROW(139:139))),"")</f>
        <v/>
      </c>
      <c r="B142" s="6" t="str">
        <f t="array" ref="B142">IFERROR(INDEX(#REF!, SMALL(IF(ISERROR(#REF!), "", ROW(#REF!)-MIN(ROW(#REF!))+1), ROW(139:139))),"")</f>
        <v/>
      </c>
      <c r="C142" s="6" t="str">
        <f t="array" ref="C142">IFERROR(INDEX(#REF!, SMALL(IF(ISERROR(#REF!), "", ROW(#REF!)-MIN(ROW(#REF!))+1), ROW(139:139))),"")</f>
        <v/>
      </c>
      <c r="D142" s="6" t="str">
        <f t="array" ref="D142">IFERROR(INDEX(#REF!, SMALL(IF(ISERROR(#REF!), "", ROW(#REF!)-MIN(ROW(#REF!))+1), ROW(139:139))),"")</f>
        <v/>
      </c>
      <c r="E142" s="6" t="str">
        <f t="array" ref="E142">IFERROR(INDEX(#REF!, SMALL(IF(ISERROR(#REF!), "", ROW(#REF!)-MIN(ROW(#REF!))+1), ROW(139:139))),"")</f>
        <v/>
      </c>
      <c r="F142" s="6" t="str">
        <f t="array" ref="F142">IFERROR(INDEX(#REF!, SMALL(IF(ISERROR(#REF!), "", ROW(#REF!)-MIN(ROW(#REF!))+1), ROW(141:141))),"")</f>
        <v/>
      </c>
    </row>
    <row r="143" spans="1:6" x14ac:dyDescent="0.25">
      <c r="A143" s="6" t="str">
        <f t="array" ref="A143">IFERROR(INDEX(#REF!, SMALL(IF(ISERROR(#REF!), "", ROW(#REF!)-MIN(ROW(#REF!))+1), ROW(140:140))),"")</f>
        <v/>
      </c>
      <c r="B143" s="6" t="str">
        <f t="array" ref="B143">IFERROR(INDEX(#REF!, SMALL(IF(ISERROR(#REF!), "", ROW(#REF!)-MIN(ROW(#REF!))+1), ROW(140:140))),"")</f>
        <v/>
      </c>
      <c r="C143" s="6" t="str">
        <f t="array" ref="C143">IFERROR(INDEX(#REF!, SMALL(IF(ISERROR(#REF!), "", ROW(#REF!)-MIN(ROW(#REF!))+1), ROW(140:140))),"")</f>
        <v/>
      </c>
      <c r="D143" s="6" t="str">
        <f t="array" ref="D143">IFERROR(INDEX(#REF!, SMALL(IF(ISERROR(#REF!), "", ROW(#REF!)-MIN(ROW(#REF!))+1), ROW(140:140))),"")</f>
        <v/>
      </c>
      <c r="E143" s="6" t="str">
        <f t="array" ref="E143">IFERROR(INDEX(#REF!, SMALL(IF(ISERROR(#REF!), "", ROW(#REF!)-MIN(ROW(#REF!))+1), ROW(140:140))),"")</f>
        <v/>
      </c>
      <c r="F143" s="6" t="str">
        <f t="array" ref="F143">IFERROR(INDEX(#REF!, SMALL(IF(ISERROR(#REF!), "", ROW(#REF!)-MIN(ROW(#REF!))+1), ROW(142:142))),"")</f>
        <v/>
      </c>
    </row>
    <row r="144" spans="1:6" x14ac:dyDescent="0.25">
      <c r="A144" s="6" t="str">
        <f t="array" ref="A144">IFERROR(INDEX(#REF!, SMALL(IF(ISERROR(#REF!), "", ROW(#REF!)-MIN(ROW(#REF!))+1), ROW(141:141))),"")</f>
        <v/>
      </c>
      <c r="B144" s="6" t="str">
        <f t="array" ref="B144">IFERROR(INDEX(#REF!, SMALL(IF(ISERROR(#REF!), "", ROW(#REF!)-MIN(ROW(#REF!))+1), ROW(141:141))),"")</f>
        <v/>
      </c>
      <c r="C144" s="6" t="str">
        <f t="array" ref="C144">IFERROR(INDEX(#REF!, SMALL(IF(ISERROR(#REF!), "", ROW(#REF!)-MIN(ROW(#REF!))+1), ROW(141:141))),"")</f>
        <v/>
      </c>
      <c r="D144" s="6" t="str">
        <f t="array" ref="D144">IFERROR(INDEX(#REF!, SMALL(IF(ISERROR(#REF!), "", ROW(#REF!)-MIN(ROW(#REF!))+1), ROW(141:141))),"")</f>
        <v/>
      </c>
      <c r="E144" s="6" t="str">
        <f t="array" ref="E144">IFERROR(INDEX(#REF!, SMALL(IF(ISERROR(#REF!), "", ROW(#REF!)-MIN(ROW(#REF!))+1), ROW(141:141))),"")</f>
        <v/>
      </c>
      <c r="F144" s="6" t="str">
        <f t="array" ref="F144">IFERROR(INDEX(#REF!, SMALL(IF(ISERROR(#REF!), "", ROW(#REF!)-MIN(ROW(#REF!))+1), ROW(143:143))),"")</f>
        <v/>
      </c>
    </row>
    <row r="145" spans="1:6" x14ac:dyDescent="0.25">
      <c r="A145" s="6" t="str">
        <f t="array" ref="A145">IFERROR(INDEX(#REF!, SMALL(IF(ISERROR(#REF!), "", ROW(#REF!)-MIN(ROW(#REF!))+1), ROW(142:142))),"")</f>
        <v/>
      </c>
      <c r="B145" s="6" t="str">
        <f t="array" ref="B145">IFERROR(INDEX(#REF!, SMALL(IF(ISERROR(#REF!), "", ROW(#REF!)-MIN(ROW(#REF!))+1), ROW(142:142))),"")</f>
        <v/>
      </c>
      <c r="C145" s="6" t="str">
        <f t="array" ref="C145">IFERROR(INDEX(#REF!, SMALL(IF(ISERROR(#REF!), "", ROW(#REF!)-MIN(ROW(#REF!))+1), ROW(142:142))),"")</f>
        <v/>
      </c>
      <c r="D145" s="6" t="str">
        <f t="array" ref="D145">IFERROR(INDEX(#REF!, SMALL(IF(ISERROR(#REF!), "", ROW(#REF!)-MIN(ROW(#REF!))+1), ROW(142:142))),"")</f>
        <v/>
      </c>
      <c r="E145" s="6" t="str">
        <f t="array" ref="E145">IFERROR(INDEX(#REF!, SMALL(IF(ISERROR(#REF!), "", ROW(#REF!)-MIN(ROW(#REF!))+1), ROW(142:142))),"")</f>
        <v/>
      </c>
      <c r="F145" s="6" t="str">
        <f t="array" ref="F145">IFERROR(INDEX(#REF!, SMALL(IF(ISERROR(#REF!), "", ROW(#REF!)-MIN(ROW(#REF!))+1), ROW(144:144))),"")</f>
        <v/>
      </c>
    </row>
    <row r="146" spans="1:6" x14ac:dyDescent="0.25">
      <c r="A146" s="6" t="str">
        <f t="array" ref="A146">IFERROR(INDEX(#REF!, SMALL(IF(ISERROR(#REF!), "", ROW(#REF!)-MIN(ROW(#REF!))+1), ROW(143:143))),"")</f>
        <v/>
      </c>
      <c r="B146" s="6" t="str">
        <f t="array" ref="B146">IFERROR(INDEX(#REF!, SMALL(IF(ISERROR(#REF!), "", ROW(#REF!)-MIN(ROW(#REF!))+1), ROW(143:143))),"")</f>
        <v/>
      </c>
      <c r="C146" s="6" t="str">
        <f t="array" ref="C146">IFERROR(INDEX(#REF!, SMALL(IF(ISERROR(#REF!), "", ROW(#REF!)-MIN(ROW(#REF!))+1), ROW(143:143))),"")</f>
        <v/>
      </c>
      <c r="D146" s="6" t="str">
        <f t="array" ref="D146">IFERROR(INDEX(#REF!, SMALL(IF(ISERROR(#REF!), "", ROW(#REF!)-MIN(ROW(#REF!))+1), ROW(143:143))),"")</f>
        <v/>
      </c>
      <c r="E146" s="6" t="str">
        <f t="array" ref="E146">IFERROR(INDEX(#REF!, SMALL(IF(ISERROR(#REF!), "", ROW(#REF!)-MIN(ROW(#REF!))+1), ROW(143:143))),"")</f>
        <v/>
      </c>
      <c r="F146" s="6" t="str">
        <f t="array" ref="F146">IFERROR(INDEX(#REF!, SMALL(IF(ISERROR(#REF!), "", ROW(#REF!)-MIN(ROW(#REF!))+1), ROW(145:145))),"")</f>
        <v/>
      </c>
    </row>
    <row r="147" spans="1:6" x14ac:dyDescent="0.25">
      <c r="A147" s="6" t="str">
        <f t="array" ref="A147">IFERROR(INDEX(#REF!, SMALL(IF(ISERROR(#REF!), "", ROW(#REF!)-MIN(ROW(#REF!))+1), ROW(144:144))),"")</f>
        <v/>
      </c>
      <c r="B147" s="6" t="str">
        <f t="array" ref="B147">IFERROR(INDEX(#REF!, SMALL(IF(ISERROR(#REF!), "", ROW(#REF!)-MIN(ROW(#REF!))+1), ROW(144:144))),"")</f>
        <v/>
      </c>
      <c r="C147" s="6" t="str">
        <f t="array" ref="C147">IFERROR(INDEX(#REF!, SMALL(IF(ISERROR(#REF!), "", ROW(#REF!)-MIN(ROW(#REF!))+1), ROW(144:144))),"")</f>
        <v/>
      </c>
      <c r="D147" s="6" t="str">
        <f t="array" ref="D147">IFERROR(INDEX(#REF!, SMALL(IF(ISERROR(#REF!), "", ROW(#REF!)-MIN(ROW(#REF!))+1), ROW(144:144))),"")</f>
        <v/>
      </c>
      <c r="E147" s="6" t="str">
        <f t="array" ref="E147">IFERROR(INDEX(#REF!, SMALL(IF(ISERROR(#REF!), "", ROW(#REF!)-MIN(ROW(#REF!))+1), ROW(144:144))),"")</f>
        <v/>
      </c>
      <c r="F147" s="6" t="str">
        <f t="array" ref="F147">IFERROR(INDEX(#REF!, SMALL(IF(ISERROR(#REF!), "", ROW(#REF!)-MIN(ROW(#REF!))+1), ROW(146:146))),"")</f>
        <v/>
      </c>
    </row>
    <row r="148" spans="1:6" x14ac:dyDescent="0.25">
      <c r="A148" s="6" t="str">
        <f t="array" ref="A148">IFERROR(INDEX(#REF!, SMALL(IF(ISERROR(#REF!), "", ROW(#REF!)-MIN(ROW(#REF!))+1), ROW(145:145))),"")</f>
        <v/>
      </c>
      <c r="B148" s="6" t="str">
        <f t="array" ref="B148">IFERROR(INDEX(#REF!, SMALL(IF(ISERROR(#REF!), "", ROW(#REF!)-MIN(ROW(#REF!))+1), ROW(145:145))),"")</f>
        <v/>
      </c>
      <c r="C148" s="6" t="str">
        <f t="array" ref="C148">IFERROR(INDEX(#REF!, SMALL(IF(ISERROR(#REF!), "", ROW(#REF!)-MIN(ROW(#REF!))+1), ROW(145:145))),"")</f>
        <v/>
      </c>
      <c r="D148" s="6" t="str">
        <f t="array" ref="D148">IFERROR(INDEX(#REF!, SMALL(IF(ISERROR(#REF!), "", ROW(#REF!)-MIN(ROW(#REF!))+1), ROW(145:145))),"")</f>
        <v/>
      </c>
      <c r="E148" s="6" t="str">
        <f t="array" ref="E148">IFERROR(INDEX(#REF!, SMALL(IF(ISERROR(#REF!), "", ROW(#REF!)-MIN(ROW(#REF!))+1), ROW(145:145))),"")</f>
        <v/>
      </c>
      <c r="F148" s="6" t="str">
        <f t="array" ref="F148">IFERROR(INDEX(#REF!, SMALL(IF(ISERROR(#REF!), "", ROW(#REF!)-MIN(ROW(#REF!))+1), ROW(147:147))),"")</f>
        <v/>
      </c>
    </row>
    <row r="149" spans="1:6" x14ac:dyDescent="0.25">
      <c r="A149" s="6" t="str">
        <f t="array" ref="A149">IFERROR(INDEX(#REF!, SMALL(IF(ISERROR(#REF!), "", ROW(#REF!)-MIN(ROW(#REF!))+1), ROW(146:146))),"")</f>
        <v/>
      </c>
      <c r="B149" s="6" t="str">
        <f t="array" ref="B149">IFERROR(INDEX(#REF!, SMALL(IF(ISERROR(#REF!), "", ROW(#REF!)-MIN(ROW(#REF!))+1), ROW(146:146))),"")</f>
        <v/>
      </c>
      <c r="C149" s="6" t="str">
        <f t="array" ref="C149">IFERROR(INDEX(#REF!, SMALL(IF(ISERROR(#REF!), "", ROW(#REF!)-MIN(ROW(#REF!))+1), ROW(146:146))),"")</f>
        <v/>
      </c>
      <c r="D149" s="6" t="str">
        <f t="array" ref="D149">IFERROR(INDEX(#REF!, SMALL(IF(ISERROR(#REF!), "", ROW(#REF!)-MIN(ROW(#REF!))+1), ROW(146:146))),"")</f>
        <v/>
      </c>
      <c r="E149" s="6" t="str">
        <f t="array" ref="E149">IFERROR(INDEX(#REF!, SMALL(IF(ISERROR(#REF!), "", ROW(#REF!)-MIN(ROW(#REF!))+1), ROW(146:146))),"")</f>
        <v/>
      </c>
      <c r="F149" s="6" t="str">
        <f t="array" ref="F149">IFERROR(INDEX(#REF!, SMALL(IF(ISERROR(#REF!), "", ROW(#REF!)-MIN(ROW(#REF!))+1), ROW(148:148))),"")</f>
        <v/>
      </c>
    </row>
    <row r="150" spans="1:6" x14ac:dyDescent="0.25">
      <c r="A150" s="6" t="str">
        <f t="array" ref="A150">IFERROR(INDEX(#REF!, SMALL(IF(ISERROR(#REF!), "", ROW(#REF!)-MIN(ROW(#REF!))+1), ROW(147:147))),"")</f>
        <v/>
      </c>
      <c r="B150" s="6" t="str">
        <f t="array" ref="B150">IFERROR(INDEX(#REF!, SMALL(IF(ISERROR(#REF!), "", ROW(#REF!)-MIN(ROW(#REF!))+1), ROW(147:147))),"")</f>
        <v/>
      </c>
      <c r="C150" s="6" t="str">
        <f t="array" ref="C150">IFERROR(INDEX(#REF!, SMALL(IF(ISERROR(#REF!), "", ROW(#REF!)-MIN(ROW(#REF!))+1), ROW(147:147))),"")</f>
        <v/>
      </c>
      <c r="D150" s="6" t="str">
        <f t="array" ref="D150">IFERROR(INDEX(#REF!, SMALL(IF(ISERROR(#REF!), "", ROW(#REF!)-MIN(ROW(#REF!))+1), ROW(147:147))),"")</f>
        <v/>
      </c>
      <c r="E150" s="6" t="str">
        <f t="array" ref="E150">IFERROR(INDEX(#REF!, SMALL(IF(ISERROR(#REF!), "", ROW(#REF!)-MIN(ROW(#REF!))+1), ROW(147:147))),"")</f>
        <v/>
      </c>
      <c r="F150" s="6" t="str">
        <f t="array" ref="F150">IFERROR(INDEX(#REF!, SMALL(IF(ISERROR(#REF!), "", ROW(#REF!)-MIN(ROW(#REF!))+1), ROW(149:149))),"")</f>
        <v/>
      </c>
    </row>
    <row r="151" spans="1:6" x14ac:dyDescent="0.25">
      <c r="A151" s="6" t="str">
        <f t="array" ref="A151">IFERROR(INDEX(#REF!, SMALL(IF(ISERROR(#REF!), "", ROW(#REF!)-MIN(ROW(#REF!))+1), ROW(148:148))),"")</f>
        <v/>
      </c>
      <c r="B151" s="6" t="str">
        <f t="array" ref="B151">IFERROR(INDEX(#REF!, SMALL(IF(ISERROR(#REF!), "", ROW(#REF!)-MIN(ROW(#REF!))+1), ROW(148:148))),"")</f>
        <v/>
      </c>
      <c r="C151" s="6" t="str">
        <f t="array" ref="C151">IFERROR(INDEX(#REF!, SMALL(IF(ISERROR(#REF!), "", ROW(#REF!)-MIN(ROW(#REF!))+1), ROW(148:148))),"")</f>
        <v/>
      </c>
      <c r="D151" s="6" t="str">
        <f t="array" ref="D151">IFERROR(INDEX(#REF!, SMALL(IF(ISERROR(#REF!), "", ROW(#REF!)-MIN(ROW(#REF!))+1), ROW(148:148))),"")</f>
        <v/>
      </c>
      <c r="E151" s="6" t="str">
        <f t="array" ref="E151">IFERROR(INDEX(#REF!, SMALL(IF(ISERROR(#REF!), "", ROW(#REF!)-MIN(ROW(#REF!))+1), ROW(148:148))),"")</f>
        <v/>
      </c>
      <c r="F151" s="6" t="str">
        <f t="array" ref="F151">IFERROR(INDEX(#REF!, SMALL(IF(ISERROR(#REF!), "", ROW(#REF!)-MIN(ROW(#REF!))+1), ROW(150:150))),"")</f>
        <v/>
      </c>
    </row>
    <row r="152" spans="1:6" x14ac:dyDescent="0.25">
      <c r="A152" s="6" t="str">
        <f t="array" ref="A152">IFERROR(INDEX(#REF!, SMALL(IF(ISERROR(#REF!), "", ROW(#REF!)-MIN(ROW(#REF!))+1), ROW(149:149))),"")</f>
        <v/>
      </c>
      <c r="B152" s="6" t="str">
        <f t="array" ref="B152">IFERROR(INDEX(#REF!, SMALL(IF(ISERROR(#REF!), "", ROW(#REF!)-MIN(ROW(#REF!))+1), ROW(149:149))),"")</f>
        <v/>
      </c>
      <c r="C152" s="6" t="str">
        <f t="array" ref="C152">IFERROR(INDEX(#REF!, SMALL(IF(ISERROR(#REF!), "", ROW(#REF!)-MIN(ROW(#REF!))+1), ROW(149:149))),"")</f>
        <v/>
      </c>
      <c r="D152" s="6" t="str">
        <f t="array" ref="D152">IFERROR(INDEX(#REF!, SMALL(IF(ISERROR(#REF!), "", ROW(#REF!)-MIN(ROW(#REF!))+1), ROW(149:149))),"")</f>
        <v/>
      </c>
      <c r="E152" s="6" t="str">
        <f t="array" ref="E152">IFERROR(INDEX(#REF!, SMALL(IF(ISERROR(#REF!), "", ROW(#REF!)-MIN(ROW(#REF!))+1), ROW(149:149))),"")</f>
        <v/>
      </c>
      <c r="F152" s="6" t="str">
        <f t="array" ref="F152">IFERROR(INDEX(#REF!, SMALL(IF(ISERROR(#REF!), "", ROW(#REF!)-MIN(ROW(#REF!))+1), ROW(151:151))),"")</f>
        <v/>
      </c>
    </row>
    <row r="153" spans="1:6" x14ac:dyDescent="0.25">
      <c r="A153" s="6" t="str">
        <f t="array" ref="A153">IFERROR(INDEX(#REF!, SMALL(IF(ISERROR(#REF!), "", ROW(#REF!)-MIN(ROW(#REF!))+1), ROW(150:150))),"")</f>
        <v/>
      </c>
      <c r="B153" s="6" t="str">
        <f t="array" ref="B153">IFERROR(INDEX(#REF!, SMALL(IF(ISERROR(#REF!), "", ROW(#REF!)-MIN(ROW(#REF!))+1), ROW(150:150))),"")</f>
        <v/>
      </c>
      <c r="C153" s="6" t="str">
        <f t="array" ref="C153">IFERROR(INDEX(#REF!, SMALL(IF(ISERROR(#REF!), "", ROW(#REF!)-MIN(ROW(#REF!))+1), ROW(150:150))),"")</f>
        <v/>
      </c>
      <c r="D153" s="6" t="str">
        <f t="array" ref="D153">IFERROR(INDEX(#REF!, SMALL(IF(ISERROR(#REF!), "", ROW(#REF!)-MIN(ROW(#REF!))+1), ROW(150:150))),"")</f>
        <v/>
      </c>
      <c r="E153" s="6" t="str">
        <f t="array" ref="E153">IFERROR(INDEX(#REF!, SMALL(IF(ISERROR(#REF!), "", ROW(#REF!)-MIN(ROW(#REF!))+1), ROW(150:150))),"")</f>
        <v/>
      </c>
      <c r="F153" s="6" t="str">
        <f t="array" ref="F153">IFERROR(INDEX(#REF!, SMALL(IF(ISERROR(#REF!), "", ROW(#REF!)-MIN(ROW(#REF!))+1), ROW(152:152))),"")</f>
        <v/>
      </c>
    </row>
    <row r="154" spans="1:6" x14ac:dyDescent="0.25">
      <c r="A154" s="6" t="str">
        <f t="array" ref="A154">IFERROR(INDEX(#REF!, SMALL(IF(ISERROR(#REF!), "", ROW(#REF!)-MIN(ROW(#REF!))+1), ROW(151:151))),"")</f>
        <v/>
      </c>
      <c r="B154" s="6" t="str">
        <f t="array" ref="B154">IFERROR(INDEX(#REF!, SMALL(IF(ISERROR(#REF!), "", ROW(#REF!)-MIN(ROW(#REF!))+1), ROW(151:151))),"")</f>
        <v/>
      </c>
      <c r="C154" s="6" t="str">
        <f t="array" ref="C154">IFERROR(INDEX(#REF!, SMALL(IF(ISERROR(#REF!), "", ROW(#REF!)-MIN(ROW(#REF!))+1), ROW(151:151))),"")</f>
        <v/>
      </c>
      <c r="D154" s="6" t="str">
        <f t="array" ref="D154">IFERROR(INDEX(#REF!, SMALL(IF(ISERROR(#REF!), "", ROW(#REF!)-MIN(ROW(#REF!))+1), ROW(151:151))),"")</f>
        <v/>
      </c>
      <c r="E154" s="6" t="str">
        <f t="array" ref="E154">IFERROR(INDEX(#REF!, SMALL(IF(ISERROR(#REF!), "", ROW(#REF!)-MIN(ROW(#REF!))+1), ROW(151:151))),"")</f>
        <v/>
      </c>
      <c r="F154" s="6" t="str">
        <f t="array" ref="F154">IFERROR(INDEX(#REF!, SMALL(IF(ISERROR(#REF!), "", ROW(#REF!)-MIN(ROW(#REF!))+1), ROW(153:153))),"")</f>
        <v/>
      </c>
    </row>
    <row r="155" spans="1:6" x14ac:dyDescent="0.25">
      <c r="A155" s="6" t="str">
        <f t="array" ref="A155">IFERROR(INDEX(#REF!, SMALL(IF(ISERROR(#REF!), "", ROW(#REF!)-MIN(ROW(#REF!))+1), ROW(152:152))),"")</f>
        <v/>
      </c>
      <c r="B155" s="6" t="str">
        <f t="array" ref="B155">IFERROR(INDEX(#REF!, SMALL(IF(ISERROR(#REF!), "", ROW(#REF!)-MIN(ROW(#REF!))+1), ROW(152:152))),"")</f>
        <v/>
      </c>
      <c r="C155" s="6" t="str">
        <f t="array" ref="C155">IFERROR(INDEX(#REF!, SMALL(IF(ISERROR(#REF!), "", ROW(#REF!)-MIN(ROW(#REF!))+1), ROW(152:152))),"")</f>
        <v/>
      </c>
      <c r="D155" s="6" t="str">
        <f t="array" ref="D155">IFERROR(INDEX(#REF!, SMALL(IF(ISERROR(#REF!), "", ROW(#REF!)-MIN(ROW(#REF!))+1), ROW(152:152))),"")</f>
        <v/>
      </c>
      <c r="E155" s="6" t="str">
        <f t="array" ref="E155">IFERROR(INDEX(#REF!, SMALL(IF(ISERROR(#REF!), "", ROW(#REF!)-MIN(ROW(#REF!))+1), ROW(152:152))),"")</f>
        <v/>
      </c>
      <c r="F155" s="6" t="str">
        <f t="array" ref="F155">IFERROR(INDEX(#REF!, SMALL(IF(ISERROR(#REF!), "", ROW(#REF!)-MIN(ROW(#REF!))+1), ROW(154:154))),"")</f>
        <v/>
      </c>
    </row>
    <row r="156" spans="1:6" x14ac:dyDescent="0.25">
      <c r="A156" s="6" t="str">
        <f t="array" ref="A156">IFERROR(INDEX(#REF!, SMALL(IF(ISERROR(#REF!), "", ROW(#REF!)-MIN(ROW(#REF!))+1), ROW(153:153))),"")</f>
        <v/>
      </c>
      <c r="B156" s="6" t="str">
        <f t="array" ref="B156">IFERROR(INDEX(#REF!, SMALL(IF(ISERROR(#REF!), "", ROW(#REF!)-MIN(ROW(#REF!))+1), ROW(153:153))),"")</f>
        <v/>
      </c>
      <c r="C156" s="6" t="str">
        <f t="array" ref="C156">IFERROR(INDEX(#REF!, SMALL(IF(ISERROR(#REF!), "", ROW(#REF!)-MIN(ROW(#REF!))+1), ROW(153:153))),"")</f>
        <v/>
      </c>
      <c r="D156" s="6" t="str">
        <f t="array" ref="D156">IFERROR(INDEX(#REF!, SMALL(IF(ISERROR(#REF!), "", ROW(#REF!)-MIN(ROW(#REF!))+1), ROW(153:153))),"")</f>
        <v/>
      </c>
      <c r="E156" s="6" t="str">
        <f t="array" ref="E156">IFERROR(INDEX(#REF!, SMALL(IF(ISERROR(#REF!), "", ROW(#REF!)-MIN(ROW(#REF!))+1), ROW(153:153))),"")</f>
        <v/>
      </c>
      <c r="F156" s="6" t="str">
        <f t="array" ref="F156">IFERROR(INDEX(#REF!, SMALL(IF(ISERROR(#REF!), "", ROW(#REF!)-MIN(ROW(#REF!))+1), ROW(155:155))),"")</f>
        <v/>
      </c>
    </row>
    <row r="157" spans="1:6" x14ac:dyDescent="0.25">
      <c r="A157" s="6" t="str">
        <f t="array" ref="A157">IFERROR(INDEX(#REF!, SMALL(IF(ISERROR(#REF!), "", ROW(#REF!)-MIN(ROW(#REF!))+1), ROW(154:154))),"")</f>
        <v/>
      </c>
      <c r="B157" s="6" t="str">
        <f t="array" ref="B157">IFERROR(INDEX(#REF!, SMALL(IF(ISERROR(#REF!), "", ROW(#REF!)-MIN(ROW(#REF!))+1), ROW(154:154))),"")</f>
        <v/>
      </c>
      <c r="C157" s="6" t="str">
        <f t="array" ref="C157">IFERROR(INDEX(#REF!, SMALL(IF(ISERROR(#REF!), "", ROW(#REF!)-MIN(ROW(#REF!))+1), ROW(154:154))),"")</f>
        <v/>
      </c>
      <c r="D157" s="6" t="str">
        <f t="array" ref="D157">IFERROR(INDEX(#REF!, SMALL(IF(ISERROR(#REF!), "", ROW(#REF!)-MIN(ROW(#REF!))+1), ROW(154:154))),"")</f>
        <v/>
      </c>
      <c r="E157" s="6" t="str">
        <f t="array" ref="E157">IFERROR(INDEX(#REF!, SMALL(IF(ISERROR(#REF!), "", ROW(#REF!)-MIN(ROW(#REF!))+1), ROW(154:154))),"")</f>
        <v/>
      </c>
      <c r="F157" s="6" t="str">
        <f t="array" ref="F157">IFERROR(INDEX(#REF!, SMALL(IF(ISERROR(#REF!), "", ROW(#REF!)-MIN(ROW(#REF!))+1), ROW(156:156))),"")</f>
        <v/>
      </c>
    </row>
    <row r="158" spans="1:6" x14ac:dyDescent="0.25">
      <c r="A158" s="6" t="str">
        <f t="array" ref="A158">IFERROR(INDEX(#REF!, SMALL(IF(ISERROR(#REF!), "", ROW(#REF!)-MIN(ROW(#REF!))+1), ROW(155:155))),"")</f>
        <v/>
      </c>
      <c r="B158" s="6" t="str">
        <f t="array" ref="B158">IFERROR(INDEX(#REF!, SMALL(IF(ISERROR(#REF!), "", ROW(#REF!)-MIN(ROW(#REF!))+1), ROW(155:155))),"")</f>
        <v/>
      </c>
      <c r="C158" s="6" t="str">
        <f t="array" ref="C158">IFERROR(INDEX(#REF!, SMALL(IF(ISERROR(#REF!), "", ROW(#REF!)-MIN(ROW(#REF!))+1), ROW(155:155))),"")</f>
        <v/>
      </c>
      <c r="D158" s="6" t="str">
        <f t="array" ref="D158">IFERROR(INDEX(#REF!, SMALL(IF(ISERROR(#REF!), "", ROW(#REF!)-MIN(ROW(#REF!))+1), ROW(155:155))),"")</f>
        <v/>
      </c>
      <c r="E158" s="6" t="str">
        <f t="array" ref="E158">IFERROR(INDEX(#REF!, SMALL(IF(ISERROR(#REF!), "", ROW(#REF!)-MIN(ROW(#REF!))+1), ROW(155:155))),"")</f>
        <v/>
      </c>
      <c r="F158" s="6" t="str">
        <f t="array" ref="F158">IFERROR(INDEX(#REF!, SMALL(IF(ISERROR(#REF!), "", ROW(#REF!)-MIN(ROW(#REF!))+1), ROW(157:157))),"")</f>
        <v/>
      </c>
    </row>
    <row r="159" spans="1:6" x14ac:dyDescent="0.25">
      <c r="A159" s="6" t="str">
        <f t="array" ref="A159">IFERROR(INDEX(#REF!, SMALL(IF(ISERROR(#REF!), "", ROW(#REF!)-MIN(ROW(#REF!))+1), ROW(156:156))),"")</f>
        <v/>
      </c>
      <c r="B159" s="6" t="str">
        <f t="array" ref="B159">IFERROR(INDEX(#REF!, SMALL(IF(ISERROR(#REF!), "", ROW(#REF!)-MIN(ROW(#REF!))+1), ROW(156:156))),"")</f>
        <v/>
      </c>
      <c r="C159" s="6" t="str">
        <f t="array" ref="C159">IFERROR(INDEX(#REF!, SMALL(IF(ISERROR(#REF!), "", ROW(#REF!)-MIN(ROW(#REF!))+1), ROW(156:156))),"")</f>
        <v/>
      </c>
      <c r="D159" s="6" t="str">
        <f t="array" ref="D159">IFERROR(INDEX(#REF!, SMALL(IF(ISERROR(#REF!), "", ROW(#REF!)-MIN(ROW(#REF!))+1), ROW(156:156))),"")</f>
        <v/>
      </c>
      <c r="E159" s="6" t="str">
        <f t="array" ref="E159">IFERROR(INDEX(#REF!, SMALL(IF(ISERROR(#REF!), "", ROW(#REF!)-MIN(ROW(#REF!))+1), ROW(156:156))),"")</f>
        <v/>
      </c>
      <c r="F159" s="6" t="str">
        <f t="array" ref="F159">IFERROR(INDEX(#REF!, SMALL(IF(ISERROR(#REF!), "", ROW(#REF!)-MIN(ROW(#REF!))+1), ROW(158:158))),"")</f>
        <v/>
      </c>
    </row>
    <row r="160" spans="1:6" x14ac:dyDescent="0.25">
      <c r="A160" s="6" t="str">
        <f t="array" ref="A160">IFERROR(INDEX(#REF!, SMALL(IF(ISERROR(#REF!), "", ROW(#REF!)-MIN(ROW(#REF!))+1), ROW(157:157))),"")</f>
        <v/>
      </c>
      <c r="B160" s="6" t="str">
        <f t="array" ref="B160">IFERROR(INDEX(#REF!, SMALL(IF(ISERROR(#REF!), "", ROW(#REF!)-MIN(ROW(#REF!))+1), ROW(157:157))),"")</f>
        <v/>
      </c>
      <c r="C160" s="6" t="str">
        <f t="array" ref="C160">IFERROR(INDEX(#REF!, SMALL(IF(ISERROR(#REF!), "", ROW(#REF!)-MIN(ROW(#REF!))+1), ROW(157:157))),"")</f>
        <v/>
      </c>
      <c r="D160" s="6" t="str">
        <f t="array" ref="D160">IFERROR(INDEX(#REF!, SMALL(IF(ISERROR(#REF!), "", ROW(#REF!)-MIN(ROW(#REF!))+1), ROW(157:157))),"")</f>
        <v/>
      </c>
      <c r="E160" s="6" t="str">
        <f t="array" ref="E160">IFERROR(INDEX(#REF!, SMALL(IF(ISERROR(#REF!), "", ROW(#REF!)-MIN(ROW(#REF!))+1), ROW(157:157))),"")</f>
        <v/>
      </c>
      <c r="F160" s="6" t="str">
        <f t="array" ref="F160">IFERROR(INDEX(#REF!, SMALL(IF(ISERROR(#REF!), "", ROW(#REF!)-MIN(ROW(#REF!))+1), ROW(159:159))),"")</f>
        <v/>
      </c>
    </row>
    <row r="161" spans="1:6" x14ac:dyDescent="0.25">
      <c r="A161" s="6" t="str">
        <f t="array" ref="A161">IFERROR(INDEX(#REF!, SMALL(IF(ISERROR(#REF!), "", ROW(#REF!)-MIN(ROW(#REF!))+1), ROW(158:158))),"")</f>
        <v/>
      </c>
      <c r="B161" s="6" t="str">
        <f t="array" ref="B161">IFERROR(INDEX(#REF!, SMALL(IF(ISERROR(#REF!), "", ROW(#REF!)-MIN(ROW(#REF!))+1), ROW(158:158))),"")</f>
        <v/>
      </c>
      <c r="C161" s="6" t="str">
        <f t="array" ref="C161">IFERROR(INDEX(#REF!, SMALL(IF(ISERROR(#REF!), "", ROW(#REF!)-MIN(ROW(#REF!))+1), ROW(158:158))),"")</f>
        <v/>
      </c>
      <c r="D161" s="6" t="str">
        <f t="array" ref="D161">IFERROR(INDEX(#REF!, SMALL(IF(ISERROR(#REF!), "", ROW(#REF!)-MIN(ROW(#REF!))+1), ROW(158:158))),"")</f>
        <v/>
      </c>
      <c r="E161" s="6" t="str">
        <f t="array" ref="E161">IFERROR(INDEX(#REF!, SMALL(IF(ISERROR(#REF!), "", ROW(#REF!)-MIN(ROW(#REF!))+1), ROW(158:158))),"")</f>
        <v/>
      </c>
      <c r="F161" s="6" t="str">
        <f t="array" ref="F161">IFERROR(INDEX(#REF!, SMALL(IF(ISERROR(#REF!), "", ROW(#REF!)-MIN(ROW(#REF!))+1), ROW(160:160))),"")</f>
        <v/>
      </c>
    </row>
    <row r="162" spans="1:6" x14ac:dyDescent="0.25">
      <c r="A162" s="6" t="str">
        <f t="array" ref="A162">IFERROR(INDEX(#REF!, SMALL(IF(ISERROR(#REF!), "", ROW(#REF!)-MIN(ROW(#REF!))+1), ROW(159:159))),"")</f>
        <v/>
      </c>
      <c r="B162" s="6" t="str">
        <f t="array" ref="B162">IFERROR(INDEX(#REF!, SMALL(IF(ISERROR(#REF!), "", ROW(#REF!)-MIN(ROW(#REF!))+1), ROW(159:159))),"")</f>
        <v/>
      </c>
      <c r="C162" s="6" t="str">
        <f t="array" ref="C162">IFERROR(INDEX(#REF!, SMALL(IF(ISERROR(#REF!), "", ROW(#REF!)-MIN(ROW(#REF!))+1), ROW(159:159))),"")</f>
        <v/>
      </c>
      <c r="D162" s="6" t="str">
        <f t="array" ref="D162">IFERROR(INDEX(#REF!, SMALL(IF(ISERROR(#REF!), "", ROW(#REF!)-MIN(ROW(#REF!))+1), ROW(159:159))),"")</f>
        <v/>
      </c>
      <c r="E162" s="6" t="str">
        <f t="array" ref="E162">IFERROR(INDEX(#REF!, SMALL(IF(ISERROR(#REF!), "", ROW(#REF!)-MIN(ROW(#REF!))+1), ROW(159:159))),"")</f>
        <v/>
      </c>
      <c r="F162" s="6" t="str">
        <f t="array" ref="F162">IFERROR(INDEX(#REF!, SMALL(IF(ISERROR(#REF!), "", ROW(#REF!)-MIN(ROW(#REF!))+1), ROW(161:161))),"")</f>
        <v/>
      </c>
    </row>
    <row r="163" spans="1:6" x14ac:dyDescent="0.25">
      <c r="A163" s="6" t="str">
        <f t="array" ref="A163">IFERROR(INDEX(#REF!, SMALL(IF(ISERROR(#REF!), "", ROW(#REF!)-MIN(ROW(#REF!))+1), ROW(160:160))),"")</f>
        <v/>
      </c>
      <c r="B163" s="6" t="str">
        <f t="array" ref="B163">IFERROR(INDEX(#REF!, SMALL(IF(ISERROR(#REF!), "", ROW(#REF!)-MIN(ROW(#REF!))+1), ROW(160:160))),"")</f>
        <v/>
      </c>
      <c r="C163" s="6" t="str">
        <f t="array" ref="C163">IFERROR(INDEX(#REF!, SMALL(IF(ISERROR(#REF!), "", ROW(#REF!)-MIN(ROW(#REF!))+1), ROW(160:160))),"")</f>
        <v/>
      </c>
      <c r="D163" s="6" t="str">
        <f t="array" ref="D163">IFERROR(INDEX(#REF!, SMALL(IF(ISERROR(#REF!), "", ROW(#REF!)-MIN(ROW(#REF!))+1), ROW(160:160))),"")</f>
        <v/>
      </c>
      <c r="E163" s="6" t="str">
        <f t="array" ref="E163">IFERROR(INDEX(#REF!, SMALL(IF(ISERROR(#REF!), "", ROW(#REF!)-MIN(ROW(#REF!))+1), ROW(160:160))),"")</f>
        <v/>
      </c>
      <c r="F163" s="6" t="str">
        <f t="array" ref="F163">IFERROR(INDEX(#REF!, SMALL(IF(ISERROR(#REF!), "", ROW(#REF!)-MIN(ROW(#REF!))+1), ROW(162:162))),"")</f>
        <v/>
      </c>
    </row>
    <row r="164" spans="1:6" x14ac:dyDescent="0.25">
      <c r="A164" s="6" t="str">
        <f t="array" ref="A164">IFERROR(INDEX(#REF!, SMALL(IF(ISERROR(#REF!), "", ROW(#REF!)-MIN(ROW(#REF!))+1), ROW(161:161))),"")</f>
        <v/>
      </c>
      <c r="B164" s="6" t="str">
        <f t="array" ref="B164">IFERROR(INDEX(#REF!, SMALL(IF(ISERROR(#REF!), "", ROW(#REF!)-MIN(ROW(#REF!))+1), ROW(161:161))),"")</f>
        <v/>
      </c>
      <c r="C164" s="6" t="str">
        <f t="array" ref="C164">IFERROR(INDEX(#REF!, SMALL(IF(ISERROR(#REF!), "", ROW(#REF!)-MIN(ROW(#REF!))+1), ROW(161:161))),"")</f>
        <v/>
      </c>
      <c r="D164" s="6" t="str">
        <f t="array" ref="D164">IFERROR(INDEX(#REF!, SMALL(IF(ISERROR(#REF!), "", ROW(#REF!)-MIN(ROW(#REF!))+1), ROW(161:161))),"")</f>
        <v/>
      </c>
      <c r="E164" s="6" t="str">
        <f t="array" ref="E164">IFERROR(INDEX(#REF!, SMALL(IF(ISERROR(#REF!), "", ROW(#REF!)-MIN(ROW(#REF!))+1), ROW(161:161))),"")</f>
        <v/>
      </c>
      <c r="F164" s="6" t="str">
        <f t="array" ref="F164">IFERROR(INDEX(#REF!, SMALL(IF(ISERROR(#REF!), "", ROW(#REF!)-MIN(ROW(#REF!))+1), ROW(163:163))),"")</f>
        <v/>
      </c>
    </row>
    <row r="165" spans="1:6" x14ac:dyDescent="0.25">
      <c r="A165" s="6" t="str">
        <f t="array" ref="A165">IFERROR(INDEX(#REF!, SMALL(IF(ISERROR(#REF!), "", ROW(#REF!)-MIN(ROW(#REF!))+1), ROW(162:162))),"")</f>
        <v/>
      </c>
      <c r="B165" s="6" t="str">
        <f t="array" ref="B165">IFERROR(INDEX(#REF!, SMALL(IF(ISERROR(#REF!), "", ROW(#REF!)-MIN(ROW(#REF!))+1), ROW(162:162))),"")</f>
        <v/>
      </c>
      <c r="C165" s="6" t="str">
        <f t="array" ref="C165">IFERROR(INDEX(#REF!, SMALL(IF(ISERROR(#REF!), "", ROW(#REF!)-MIN(ROW(#REF!))+1), ROW(162:162))),"")</f>
        <v/>
      </c>
      <c r="D165" s="6" t="str">
        <f t="array" ref="D165">IFERROR(INDEX(#REF!, SMALL(IF(ISERROR(#REF!), "", ROW(#REF!)-MIN(ROW(#REF!))+1), ROW(162:162))),"")</f>
        <v/>
      </c>
      <c r="E165" s="6" t="str">
        <f t="array" ref="E165">IFERROR(INDEX(#REF!, SMALL(IF(ISERROR(#REF!), "", ROW(#REF!)-MIN(ROW(#REF!))+1), ROW(162:162))),"")</f>
        <v/>
      </c>
      <c r="F165" s="6" t="str">
        <f t="array" ref="F165">IFERROR(INDEX(#REF!, SMALL(IF(ISERROR(#REF!), "", ROW(#REF!)-MIN(ROW(#REF!))+1), ROW(164:164))),"")</f>
        <v/>
      </c>
    </row>
    <row r="166" spans="1:6" x14ac:dyDescent="0.25">
      <c r="A166" s="6" t="str">
        <f t="array" ref="A166">IFERROR(INDEX(#REF!, SMALL(IF(ISERROR(#REF!), "", ROW(#REF!)-MIN(ROW(#REF!))+1), ROW(163:163))),"")</f>
        <v/>
      </c>
      <c r="B166" s="6" t="str">
        <f t="array" ref="B166">IFERROR(INDEX(#REF!, SMALL(IF(ISERROR(#REF!), "", ROW(#REF!)-MIN(ROW(#REF!))+1), ROW(163:163))),"")</f>
        <v/>
      </c>
      <c r="C166" s="6" t="str">
        <f t="array" ref="C166">IFERROR(INDEX(#REF!, SMALL(IF(ISERROR(#REF!), "", ROW(#REF!)-MIN(ROW(#REF!))+1), ROW(163:163))),"")</f>
        <v/>
      </c>
      <c r="D166" s="6" t="str">
        <f t="array" ref="D166">IFERROR(INDEX(#REF!, SMALL(IF(ISERROR(#REF!), "", ROW(#REF!)-MIN(ROW(#REF!))+1), ROW(163:163))),"")</f>
        <v/>
      </c>
      <c r="E166" s="6" t="str">
        <f t="array" ref="E166">IFERROR(INDEX(#REF!, SMALL(IF(ISERROR(#REF!), "", ROW(#REF!)-MIN(ROW(#REF!))+1), ROW(163:163))),"")</f>
        <v/>
      </c>
      <c r="F166" s="6" t="str">
        <f t="array" ref="F166">IFERROR(INDEX(#REF!, SMALL(IF(ISERROR(#REF!), "", ROW(#REF!)-MIN(ROW(#REF!))+1), ROW(165:165))),"")</f>
        <v/>
      </c>
    </row>
    <row r="167" spans="1:6" x14ac:dyDescent="0.25">
      <c r="A167" s="6" t="str">
        <f t="array" ref="A167">IFERROR(INDEX(#REF!, SMALL(IF(ISERROR(#REF!), "", ROW(#REF!)-MIN(ROW(#REF!))+1), ROW(164:164))),"")</f>
        <v/>
      </c>
      <c r="B167" s="6" t="str">
        <f t="array" ref="B167">IFERROR(INDEX(#REF!, SMALL(IF(ISERROR(#REF!), "", ROW(#REF!)-MIN(ROW(#REF!))+1), ROW(164:164))),"")</f>
        <v/>
      </c>
      <c r="C167" s="6" t="str">
        <f t="array" ref="C167">IFERROR(INDEX(#REF!, SMALL(IF(ISERROR(#REF!), "", ROW(#REF!)-MIN(ROW(#REF!))+1), ROW(164:164))),"")</f>
        <v/>
      </c>
      <c r="D167" s="6" t="str">
        <f t="array" ref="D167">IFERROR(INDEX(#REF!, SMALL(IF(ISERROR(#REF!), "", ROW(#REF!)-MIN(ROW(#REF!))+1), ROW(164:164))),"")</f>
        <v/>
      </c>
      <c r="E167" s="6" t="str">
        <f t="array" ref="E167">IFERROR(INDEX(#REF!, SMALL(IF(ISERROR(#REF!), "", ROW(#REF!)-MIN(ROW(#REF!))+1), ROW(164:164))),"")</f>
        <v/>
      </c>
      <c r="F167" s="6" t="str">
        <f t="array" ref="F167">IFERROR(INDEX(#REF!, SMALL(IF(ISERROR(#REF!), "", ROW(#REF!)-MIN(ROW(#REF!))+1), ROW(166:166))),"")</f>
        <v/>
      </c>
    </row>
    <row r="168" spans="1:6" x14ac:dyDescent="0.25">
      <c r="A168" s="6" t="str">
        <f t="array" ref="A168">IFERROR(INDEX(#REF!, SMALL(IF(ISERROR(#REF!), "", ROW(#REF!)-MIN(ROW(#REF!))+1), ROW(165:165))),"")</f>
        <v/>
      </c>
      <c r="B168" s="6" t="str">
        <f t="array" ref="B168">IFERROR(INDEX(#REF!, SMALL(IF(ISERROR(#REF!), "", ROW(#REF!)-MIN(ROW(#REF!))+1), ROW(165:165))),"")</f>
        <v/>
      </c>
      <c r="C168" s="6" t="str">
        <f t="array" ref="C168">IFERROR(INDEX(#REF!, SMALL(IF(ISERROR(#REF!), "", ROW(#REF!)-MIN(ROW(#REF!))+1), ROW(165:165))),"")</f>
        <v/>
      </c>
      <c r="D168" s="6" t="str">
        <f t="array" ref="D168">IFERROR(INDEX(#REF!, SMALL(IF(ISERROR(#REF!), "", ROW(#REF!)-MIN(ROW(#REF!))+1), ROW(165:165))),"")</f>
        <v/>
      </c>
      <c r="E168" s="6" t="str">
        <f t="array" ref="E168">IFERROR(INDEX(#REF!, SMALL(IF(ISERROR(#REF!), "", ROW(#REF!)-MIN(ROW(#REF!))+1), ROW(165:165))),"")</f>
        <v/>
      </c>
      <c r="F168" s="6" t="str">
        <f t="array" ref="F168">IFERROR(INDEX(#REF!, SMALL(IF(ISERROR(#REF!), "", ROW(#REF!)-MIN(ROW(#REF!))+1), ROW(167:167))),"")</f>
        <v/>
      </c>
    </row>
    <row r="169" spans="1:6" x14ac:dyDescent="0.25">
      <c r="A169" s="6" t="str">
        <f t="array" ref="A169">IFERROR(INDEX(#REF!, SMALL(IF(ISERROR(#REF!), "", ROW(#REF!)-MIN(ROW(#REF!))+1), ROW(166:166))),"")</f>
        <v/>
      </c>
      <c r="B169" s="6" t="str">
        <f t="array" ref="B169">IFERROR(INDEX(#REF!, SMALL(IF(ISERROR(#REF!), "", ROW(#REF!)-MIN(ROW(#REF!))+1), ROW(166:166))),"")</f>
        <v/>
      </c>
      <c r="C169" s="6" t="str">
        <f t="array" ref="C169">IFERROR(INDEX(#REF!, SMALL(IF(ISERROR(#REF!), "", ROW(#REF!)-MIN(ROW(#REF!))+1), ROW(166:166))),"")</f>
        <v/>
      </c>
      <c r="D169" s="6" t="str">
        <f t="array" ref="D169">IFERROR(INDEX(#REF!, SMALL(IF(ISERROR(#REF!), "", ROW(#REF!)-MIN(ROW(#REF!))+1), ROW(166:166))),"")</f>
        <v/>
      </c>
      <c r="E169" s="6" t="str">
        <f t="array" ref="E169">IFERROR(INDEX(#REF!, SMALL(IF(ISERROR(#REF!), "", ROW(#REF!)-MIN(ROW(#REF!))+1), ROW(166:166))),"")</f>
        <v/>
      </c>
      <c r="F169" s="6" t="str">
        <f t="array" ref="F169">IFERROR(INDEX(#REF!, SMALL(IF(ISERROR(#REF!), "", ROW(#REF!)-MIN(ROW(#REF!))+1), ROW(168:168))),"")</f>
        <v/>
      </c>
    </row>
    <row r="170" spans="1:6" x14ac:dyDescent="0.25">
      <c r="A170" s="6" t="str">
        <f t="array" ref="A170">IFERROR(INDEX(#REF!, SMALL(IF(ISERROR(#REF!), "", ROW(#REF!)-MIN(ROW(#REF!))+1), ROW(167:167))),"")</f>
        <v/>
      </c>
      <c r="B170" s="6" t="str">
        <f t="array" ref="B170">IFERROR(INDEX(#REF!, SMALL(IF(ISERROR(#REF!), "", ROW(#REF!)-MIN(ROW(#REF!))+1), ROW(167:167))),"")</f>
        <v/>
      </c>
      <c r="C170" s="6" t="str">
        <f t="array" ref="C170">IFERROR(INDEX(#REF!, SMALL(IF(ISERROR(#REF!), "", ROW(#REF!)-MIN(ROW(#REF!))+1), ROW(167:167))),"")</f>
        <v/>
      </c>
      <c r="D170" s="6" t="str">
        <f t="array" ref="D170">IFERROR(INDEX(#REF!, SMALL(IF(ISERROR(#REF!), "", ROW(#REF!)-MIN(ROW(#REF!))+1), ROW(167:167))),"")</f>
        <v/>
      </c>
      <c r="E170" s="6" t="str">
        <f t="array" ref="E170">IFERROR(INDEX(#REF!, SMALL(IF(ISERROR(#REF!), "", ROW(#REF!)-MIN(ROW(#REF!))+1), ROW(167:167))),"")</f>
        <v/>
      </c>
      <c r="F170" s="6" t="str">
        <f t="array" ref="F170">IFERROR(INDEX(#REF!, SMALL(IF(ISERROR(#REF!), "", ROW(#REF!)-MIN(ROW(#REF!))+1), ROW(169:169))),"")</f>
        <v/>
      </c>
    </row>
    <row r="171" spans="1:6" x14ac:dyDescent="0.25">
      <c r="A171" s="6" t="str">
        <f t="array" ref="A171">IFERROR(INDEX(#REF!, SMALL(IF(ISERROR(#REF!), "", ROW(#REF!)-MIN(ROW(#REF!))+1), ROW(168:168))),"")</f>
        <v/>
      </c>
      <c r="B171" s="6" t="str">
        <f t="array" ref="B171">IFERROR(INDEX(#REF!, SMALL(IF(ISERROR(#REF!), "", ROW(#REF!)-MIN(ROW(#REF!))+1), ROW(168:168))),"")</f>
        <v/>
      </c>
      <c r="C171" s="6" t="str">
        <f t="array" ref="C171">IFERROR(INDEX(#REF!, SMALL(IF(ISERROR(#REF!), "", ROW(#REF!)-MIN(ROW(#REF!))+1), ROW(168:168))),"")</f>
        <v/>
      </c>
      <c r="D171" s="6" t="str">
        <f t="array" ref="D171">IFERROR(INDEX(#REF!, SMALL(IF(ISERROR(#REF!), "", ROW(#REF!)-MIN(ROW(#REF!))+1), ROW(168:168))),"")</f>
        <v/>
      </c>
      <c r="E171" s="6" t="str">
        <f t="array" ref="E171">IFERROR(INDEX(#REF!, SMALL(IF(ISERROR(#REF!), "", ROW(#REF!)-MIN(ROW(#REF!))+1), ROW(168:168))),"")</f>
        <v/>
      </c>
      <c r="F171" s="6" t="str">
        <f t="array" ref="F171">IFERROR(INDEX(#REF!, SMALL(IF(ISERROR(#REF!), "", ROW(#REF!)-MIN(ROW(#REF!))+1), ROW(170:170))),"")</f>
        <v/>
      </c>
    </row>
    <row r="172" spans="1:6" x14ac:dyDescent="0.25">
      <c r="A172" s="6" t="str">
        <f t="array" ref="A172">IFERROR(INDEX(#REF!, SMALL(IF(ISERROR(#REF!), "", ROW(#REF!)-MIN(ROW(#REF!))+1), ROW(169:169))),"")</f>
        <v/>
      </c>
      <c r="B172" s="6" t="str">
        <f t="array" ref="B172">IFERROR(INDEX(#REF!, SMALL(IF(ISERROR(#REF!), "", ROW(#REF!)-MIN(ROW(#REF!))+1), ROW(169:169))),"")</f>
        <v/>
      </c>
      <c r="C172" s="6" t="str">
        <f t="array" ref="C172">IFERROR(INDEX(#REF!, SMALL(IF(ISERROR(#REF!), "", ROW(#REF!)-MIN(ROW(#REF!))+1), ROW(169:169))),"")</f>
        <v/>
      </c>
      <c r="D172" s="6" t="str">
        <f t="array" ref="D172">IFERROR(INDEX(#REF!, SMALL(IF(ISERROR(#REF!), "", ROW(#REF!)-MIN(ROW(#REF!))+1), ROW(169:169))),"")</f>
        <v/>
      </c>
      <c r="E172" s="6" t="str">
        <f t="array" ref="E172">IFERROR(INDEX(#REF!, SMALL(IF(ISERROR(#REF!), "", ROW(#REF!)-MIN(ROW(#REF!))+1), ROW(169:169))),"")</f>
        <v/>
      </c>
      <c r="F172" s="6" t="str">
        <f t="array" ref="F172">IFERROR(INDEX(#REF!, SMALL(IF(ISERROR(#REF!), "", ROW(#REF!)-MIN(ROW(#REF!))+1), ROW(171:171))),"")</f>
        <v/>
      </c>
    </row>
    <row r="173" spans="1:6" x14ac:dyDescent="0.25">
      <c r="A173" s="6" t="str">
        <f t="array" ref="A173">IFERROR(INDEX(#REF!, SMALL(IF(ISERROR(#REF!), "", ROW(#REF!)-MIN(ROW(#REF!))+1), ROW(170:170))),"")</f>
        <v/>
      </c>
      <c r="B173" s="6" t="str">
        <f t="array" ref="B173">IFERROR(INDEX(#REF!, SMALL(IF(ISERROR(#REF!), "", ROW(#REF!)-MIN(ROW(#REF!))+1), ROW(170:170))),"")</f>
        <v/>
      </c>
      <c r="C173" s="6" t="str">
        <f t="array" ref="C173">IFERROR(INDEX(#REF!, SMALL(IF(ISERROR(#REF!), "", ROW(#REF!)-MIN(ROW(#REF!))+1), ROW(170:170))),"")</f>
        <v/>
      </c>
      <c r="D173" s="6" t="str">
        <f t="array" ref="D173">IFERROR(INDEX(#REF!, SMALL(IF(ISERROR(#REF!), "", ROW(#REF!)-MIN(ROW(#REF!))+1), ROW(170:170))),"")</f>
        <v/>
      </c>
      <c r="E173" s="6" t="str">
        <f t="array" ref="E173">IFERROR(INDEX(#REF!, SMALL(IF(ISERROR(#REF!), "", ROW(#REF!)-MIN(ROW(#REF!))+1), ROW(170:170))),"")</f>
        <v/>
      </c>
      <c r="F173" s="6" t="str">
        <f t="array" ref="F173">IFERROR(INDEX(#REF!, SMALL(IF(ISERROR(#REF!), "", ROW(#REF!)-MIN(ROW(#REF!))+1), ROW(172:172))),"")</f>
        <v/>
      </c>
    </row>
    <row r="174" spans="1:6" x14ac:dyDescent="0.25">
      <c r="A174" s="6" t="str">
        <f t="array" ref="A174">IFERROR(INDEX(#REF!, SMALL(IF(ISERROR(#REF!), "", ROW(#REF!)-MIN(ROW(#REF!))+1), ROW(171:171))),"")</f>
        <v/>
      </c>
      <c r="B174" s="6" t="str">
        <f t="array" ref="B174">IFERROR(INDEX(#REF!, SMALL(IF(ISERROR(#REF!), "", ROW(#REF!)-MIN(ROW(#REF!))+1), ROW(171:171))),"")</f>
        <v/>
      </c>
      <c r="C174" s="6" t="str">
        <f t="array" ref="C174">IFERROR(INDEX(#REF!, SMALL(IF(ISERROR(#REF!), "", ROW(#REF!)-MIN(ROW(#REF!))+1), ROW(171:171))),"")</f>
        <v/>
      </c>
      <c r="D174" s="6" t="str">
        <f t="array" ref="D174">IFERROR(INDEX(#REF!, SMALL(IF(ISERROR(#REF!), "", ROW(#REF!)-MIN(ROW(#REF!))+1), ROW(171:171))),"")</f>
        <v/>
      </c>
      <c r="E174" s="6" t="str">
        <f t="array" ref="E174">IFERROR(INDEX(#REF!, SMALL(IF(ISERROR(#REF!), "", ROW(#REF!)-MIN(ROW(#REF!))+1), ROW(171:171))),"")</f>
        <v/>
      </c>
      <c r="F174" s="6" t="str">
        <f t="array" ref="F174">IFERROR(INDEX(#REF!, SMALL(IF(ISERROR(#REF!), "", ROW(#REF!)-MIN(ROW(#REF!))+1), ROW(173:173))),"")</f>
        <v/>
      </c>
    </row>
    <row r="175" spans="1:6" x14ac:dyDescent="0.25">
      <c r="A175" s="6" t="str">
        <f t="array" ref="A175">IFERROR(INDEX(#REF!, SMALL(IF(ISERROR(#REF!), "", ROW(#REF!)-MIN(ROW(#REF!))+1), ROW(172:172))),"")</f>
        <v/>
      </c>
      <c r="B175" s="6" t="str">
        <f t="array" ref="B175">IFERROR(INDEX(#REF!, SMALL(IF(ISERROR(#REF!), "", ROW(#REF!)-MIN(ROW(#REF!))+1), ROW(172:172))),"")</f>
        <v/>
      </c>
      <c r="C175" s="6" t="str">
        <f t="array" ref="C175">IFERROR(INDEX(#REF!, SMALL(IF(ISERROR(#REF!), "", ROW(#REF!)-MIN(ROW(#REF!))+1), ROW(172:172))),"")</f>
        <v/>
      </c>
      <c r="D175" s="6" t="str">
        <f t="array" ref="D175">IFERROR(INDEX(#REF!, SMALL(IF(ISERROR(#REF!), "", ROW(#REF!)-MIN(ROW(#REF!))+1), ROW(172:172))),"")</f>
        <v/>
      </c>
      <c r="E175" s="6" t="str">
        <f t="array" ref="E175">IFERROR(INDEX(#REF!, SMALL(IF(ISERROR(#REF!), "", ROW(#REF!)-MIN(ROW(#REF!))+1), ROW(172:172))),"")</f>
        <v/>
      </c>
      <c r="F175" s="6" t="str">
        <f t="array" ref="F175">IFERROR(INDEX(#REF!, SMALL(IF(ISERROR(#REF!), "", ROW(#REF!)-MIN(ROW(#REF!))+1), ROW(174:174))),"")</f>
        <v/>
      </c>
    </row>
    <row r="176" spans="1:6" x14ac:dyDescent="0.25">
      <c r="A176" s="6" t="str">
        <f t="array" ref="A176">IFERROR(INDEX(#REF!, SMALL(IF(ISERROR(#REF!), "", ROW(#REF!)-MIN(ROW(#REF!))+1), ROW(173:173))),"")</f>
        <v/>
      </c>
      <c r="B176" s="6" t="str">
        <f t="array" ref="B176">IFERROR(INDEX(#REF!, SMALL(IF(ISERROR(#REF!), "", ROW(#REF!)-MIN(ROW(#REF!))+1), ROW(173:173))),"")</f>
        <v/>
      </c>
      <c r="C176" s="6" t="str">
        <f t="array" ref="C176">IFERROR(INDEX(#REF!, SMALL(IF(ISERROR(#REF!), "", ROW(#REF!)-MIN(ROW(#REF!))+1), ROW(173:173))),"")</f>
        <v/>
      </c>
      <c r="D176" s="6" t="str">
        <f t="array" ref="D176">IFERROR(INDEX(#REF!, SMALL(IF(ISERROR(#REF!), "", ROW(#REF!)-MIN(ROW(#REF!))+1), ROW(173:173))),"")</f>
        <v/>
      </c>
      <c r="E176" s="6" t="str">
        <f t="array" ref="E176">IFERROR(INDEX(#REF!, SMALL(IF(ISERROR(#REF!), "", ROW(#REF!)-MIN(ROW(#REF!))+1), ROW(173:173))),"")</f>
        <v/>
      </c>
      <c r="F176" s="6" t="str">
        <f t="array" ref="F176">IFERROR(INDEX(#REF!, SMALL(IF(ISERROR(#REF!), "", ROW(#REF!)-MIN(ROW(#REF!))+1), ROW(175:175))),"")</f>
        <v/>
      </c>
    </row>
    <row r="177" spans="1:6" x14ac:dyDescent="0.25">
      <c r="A177" s="6" t="str">
        <f t="array" ref="A177">IFERROR(INDEX(#REF!, SMALL(IF(ISERROR(#REF!), "", ROW(#REF!)-MIN(ROW(#REF!))+1), ROW(174:174))),"")</f>
        <v/>
      </c>
      <c r="B177" s="6" t="str">
        <f t="array" ref="B177">IFERROR(INDEX(#REF!, SMALL(IF(ISERROR(#REF!), "", ROW(#REF!)-MIN(ROW(#REF!))+1), ROW(174:174))),"")</f>
        <v/>
      </c>
      <c r="C177" s="6" t="str">
        <f t="array" ref="C177">IFERROR(INDEX(#REF!, SMALL(IF(ISERROR(#REF!), "", ROW(#REF!)-MIN(ROW(#REF!))+1), ROW(174:174))),"")</f>
        <v/>
      </c>
      <c r="D177" s="6" t="str">
        <f t="array" ref="D177">IFERROR(INDEX(#REF!, SMALL(IF(ISERROR(#REF!), "", ROW(#REF!)-MIN(ROW(#REF!))+1), ROW(174:174))),"")</f>
        <v/>
      </c>
      <c r="E177" s="6" t="str">
        <f t="array" ref="E177">IFERROR(INDEX(#REF!, SMALL(IF(ISERROR(#REF!), "", ROW(#REF!)-MIN(ROW(#REF!))+1), ROW(174:174))),"")</f>
        <v/>
      </c>
      <c r="F177" s="6" t="str">
        <f t="array" ref="F177">IFERROR(INDEX(#REF!, SMALL(IF(ISERROR(#REF!), "", ROW(#REF!)-MIN(ROW(#REF!))+1), ROW(176:176))),"")</f>
        <v/>
      </c>
    </row>
    <row r="178" spans="1:6" x14ac:dyDescent="0.25">
      <c r="A178" s="6" t="str">
        <f t="array" ref="A178">IFERROR(INDEX(#REF!, SMALL(IF(ISERROR(#REF!), "", ROW(#REF!)-MIN(ROW(#REF!))+1), ROW(175:175))),"")</f>
        <v/>
      </c>
      <c r="B178" s="6" t="str">
        <f t="array" ref="B178">IFERROR(INDEX(#REF!, SMALL(IF(ISERROR(#REF!), "", ROW(#REF!)-MIN(ROW(#REF!))+1), ROW(175:175))),"")</f>
        <v/>
      </c>
      <c r="C178" s="6" t="str">
        <f t="array" ref="C178">IFERROR(INDEX(#REF!, SMALL(IF(ISERROR(#REF!), "", ROW(#REF!)-MIN(ROW(#REF!))+1), ROW(175:175))),"")</f>
        <v/>
      </c>
      <c r="D178" s="6" t="str">
        <f t="array" ref="D178">IFERROR(INDEX(#REF!, SMALL(IF(ISERROR(#REF!), "", ROW(#REF!)-MIN(ROW(#REF!))+1), ROW(175:175))),"")</f>
        <v/>
      </c>
      <c r="E178" s="6" t="str">
        <f t="array" ref="E178">IFERROR(INDEX(#REF!, SMALL(IF(ISERROR(#REF!), "", ROW(#REF!)-MIN(ROW(#REF!))+1), ROW(175:175))),"")</f>
        <v/>
      </c>
      <c r="F178" s="6" t="str">
        <f t="array" ref="F178">IFERROR(INDEX(#REF!, SMALL(IF(ISERROR(#REF!), "", ROW(#REF!)-MIN(ROW(#REF!))+1), ROW(177:177))),"")</f>
        <v/>
      </c>
    </row>
    <row r="179" spans="1:6" x14ac:dyDescent="0.25">
      <c r="A179" s="6" t="str">
        <f t="array" ref="A179">IFERROR(INDEX(#REF!, SMALL(IF(ISERROR(#REF!), "", ROW(#REF!)-MIN(ROW(#REF!))+1), ROW(176:176))),"")</f>
        <v/>
      </c>
      <c r="B179" s="6" t="str">
        <f t="array" ref="B179">IFERROR(INDEX(#REF!, SMALL(IF(ISERROR(#REF!), "", ROW(#REF!)-MIN(ROW(#REF!))+1), ROW(176:176))),"")</f>
        <v/>
      </c>
      <c r="C179" s="6" t="str">
        <f t="array" ref="C179">IFERROR(INDEX(#REF!, SMALL(IF(ISERROR(#REF!), "", ROW(#REF!)-MIN(ROW(#REF!))+1), ROW(176:176))),"")</f>
        <v/>
      </c>
      <c r="D179" s="6" t="str">
        <f t="array" ref="D179">IFERROR(INDEX(#REF!, SMALL(IF(ISERROR(#REF!), "", ROW(#REF!)-MIN(ROW(#REF!))+1), ROW(176:176))),"")</f>
        <v/>
      </c>
      <c r="E179" s="6" t="str">
        <f t="array" ref="E179">IFERROR(INDEX(#REF!, SMALL(IF(ISERROR(#REF!), "", ROW(#REF!)-MIN(ROW(#REF!))+1), ROW(176:176))),"")</f>
        <v/>
      </c>
      <c r="F179" s="6" t="str">
        <f t="array" ref="F179">IFERROR(INDEX(#REF!, SMALL(IF(ISERROR(#REF!), "", ROW(#REF!)-MIN(ROW(#REF!))+1), ROW(178:178))),"")</f>
        <v/>
      </c>
    </row>
    <row r="180" spans="1:6" x14ac:dyDescent="0.25">
      <c r="A180" s="6" t="str">
        <f t="array" ref="A180">IFERROR(INDEX(#REF!, SMALL(IF(ISERROR(#REF!), "", ROW(#REF!)-MIN(ROW(#REF!))+1), ROW(177:177))),"")</f>
        <v/>
      </c>
      <c r="B180" s="6" t="str">
        <f t="array" ref="B180">IFERROR(INDEX(#REF!, SMALL(IF(ISERROR(#REF!), "", ROW(#REF!)-MIN(ROW(#REF!))+1), ROW(177:177))),"")</f>
        <v/>
      </c>
      <c r="C180" s="6" t="str">
        <f t="array" ref="C180">IFERROR(INDEX(#REF!, SMALL(IF(ISERROR(#REF!), "", ROW(#REF!)-MIN(ROW(#REF!))+1), ROW(177:177))),"")</f>
        <v/>
      </c>
      <c r="D180" s="6" t="str">
        <f t="array" ref="D180">IFERROR(INDEX(#REF!, SMALL(IF(ISERROR(#REF!), "", ROW(#REF!)-MIN(ROW(#REF!))+1), ROW(177:177))),"")</f>
        <v/>
      </c>
      <c r="E180" s="6" t="str">
        <f t="array" ref="E180">IFERROR(INDEX(#REF!, SMALL(IF(ISERROR(#REF!), "", ROW(#REF!)-MIN(ROW(#REF!))+1), ROW(177:177))),"")</f>
        <v/>
      </c>
      <c r="F180" s="6" t="str">
        <f t="array" ref="F180">IFERROR(INDEX(#REF!, SMALL(IF(ISERROR(#REF!), "", ROW(#REF!)-MIN(ROW(#REF!))+1), ROW(179:179))),"")</f>
        <v/>
      </c>
    </row>
    <row r="181" spans="1:6" x14ac:dyDescent="0.25">
      <c r="A181" s="6" t="str">
        <f t="array" ref="A181">IFERROR(INDEX(#REF!, SMALL(IF(ISERROR(#REF!), "", ROW(#REF!)-MIN(ROW(#REF!))+1), ROW(178:178))),"")</f>
        <v/>
      </c>
      <c r="B181" s="6" t="str">
        <f t="array" ref="B181">IFERROR(INDEX(#REF!, SMALL(IF(ISERROR(#REF!), "", ROW(#REF!)-MIN(ROW(#REF!))+1), ROW(178:178))),"")</f>
        <v/>
      </c>
      <c r="C181" s="6" t="str">
        <f t="array" ref="C181">IFERROR(INDEX(#REF!, SMALL(IF(ISERROR(#REF!), "", ROW(#REF!)-MIN(ROW(#REF!))+1), ROW(178:178))),"")</f>
        <v/>
      </c>
      <c r="D181" s="6" t="str">
        <f t="array" ref="D181">IFERROR(INDEX(#REF!, SMALL(IF(ISERROR(#REF!), "", ROW(#REF!)-MIN(ROW(#REF!))+1), ROW(178:178))),"")</f>
        <v/>
      </c>
      <c r="E181" s="6" t="str">
        <f t="array" ref="E181">IFERROR(INDEX(#REF!, SMALL(IF(ISERROR(#REF!), "", ROW(#REF!)-MIN(ROW(#REF!))+1), ROW(178:178))),"")</f>
        <v/>
      </c>
      <c r="F181" s="6" t="str">
        <f t="array" ref="F181">IFERROR(INDEX(#REF!, SMALL(IF(ISERROR(#REF!), "", ROW(#REF!)-MIN(ROW(#REF!))+1), ROW(180:180))),"")</f>
        <v/>
      </c>
    </row>
    <row r="182" spans="1:6" x14ac:dyDescent="0.25">
      <c r="A182" s="6" t="str">
        <f t="array" ref="A182">IFERROR(INDEX(#REF!, SMALL(IF(ISERROR(#REF!), "", ROW(#REF!)-MIN(ROW(#REF!))+1), ROW(179:179))),"")</f>
        <v/>
      </c>
      <c r="B182" s="6" t="str">
        <f t="array" ref="B182">IFERROR(INDEX(#REF!, SMALL(IF(ISERROR(#REF!), "", ROW(#REF!)-MIN(ROW(#REF!))+1), ROW(179:179))),"")</f>
        <v/>
      </c>
      <c r="C182" s="6" t="str">
        <f t="array" ref="C182">IFERROR(INDEX(#REF!, SMALL(IF(ISERROR(#REF!), "", ROW(#REF!)-MIN(ROW(#REF!))+1), ROW(179:179))),"")</f>
        <v/>
      </c>
      <c r="D182" s="6" t="str">
        <f t="array" ref="D182">IFERROR(INDEX(#REF!, SMALL(IF(ISERROR(#REF!), "", ROW(#REF!)-MIN(ROW(#REF!))+1), ROW(179:179))),"")</f>
        <v/>
      </c>
      <c r="E182" s="6" t="str">
        <f t="array" ref="E182">IFERROR(INDEX(#REF!, SMALL(IF(ISERROR(#REF!), "", ROW(#REF!)-MIN(ROW(#REF!))+1), ROW(179:179))),"")</f>
        <v/>
      </c>
      <c r="F182" s="6" t="str">
        <f t="array" ref="F182">IFERROR(INDEX(#REF!, SMALL(IF(ISERROR(#REF!), "", ROW(#REF!)-MIN(ROW(#REF!))+1), ROW(181:181))),"")</f>
        <v/>
      </c>
    </row>
    <row r="183" spans="1:6" x14ac:dyDescent="0.25">
      <c r="A183" s="6" t="str">
        <f t="array" ref="A183">IFERROR(INDEX(#REF!, SMALL(IF(ISERROR(#REF!), "", ROW(#REF!)-MIN(ROW(#REF!))+1), ROW(180:180))),"")</f>
        <v/>
      </c>
      <c r="B183" s="6" t="str">
        <f t="array" ref="B183">IFERROR(INDEX(#REF!, SMALL(IF(ISERROR(#REF!), "", ROW(#REF!)-MIN(ROW(#REF!))+1), ROW(180:180))),"")</f>
        <v/>
      </c>
      <c r="C183" s="6" t="str">
        <f t="array" ref="C183">IFERROR(INDEX(#REF!, SMALL(IF(ISERROR(#REF!), "", ROW(#REF!)-MIN(ROW(#REF!))+1), ROW(180:180))),"")</f>
        <v/>
      </c>
      <c r="D183" s="6" t="str">
        <f t="array" ref="D183">IFERROR(INDEX(#REF!, SMALL(IF(ISERROR(#REF!), "", ROW(#REF!)-MIN(ROW(#REF!))+1), ROW(180:180))),"")</f>
        <v/>
      </c>
      <c r="E183" s="6" t="str">
        <f t="array" ref="E183">IFERROR(INDEX(#REF!, SMALL(IF(ISERROR(#REF!), "", ROW(#REF!)-MIN(ROW(#REF!))+1), ROW(180:180))),"")</f>
        <v/>
      </c>
      <c r="F183" s="6" t="str">
        <f t="array" ref="F183">IFERROR(INDEX(#REF!, SMALL(IF(ISERROR(#REF!), "", ROW(#REF!)-MIN(ROW(#REF!))+1), ROW(182:182))),"")</f>
        <v/>
      </c>
    </row>
    <row r="184" spans="1:6" x14ac:dyDescent="0.25">
      <c r="A184" s="6" t="str">
        <f t="array" ref="A184">IFERROR(INDEX(#REF!, SMALL(IF(ISERROR(#REF!), "", ROW(#REF!)-MIN(ROW(#REF!))+1), ROW(181:181))),"")</f>
        <v/>
      </c>
      <c r="B184" s="6" t="str">
        <f t="array" ref="B184">IFERROR(INDEX(#REF!, SMALL(IF(ISERROR(#REF!), "", ROW(#REF!)-MIN(ROW(#REF!))+1), ROW(181:181))),"")</f>
        <v/>
      </c>
      <c r="C184" s="6" t="str">
        <f t="array" ref="C184">IFERROR(INDEX(#REF!, SMALL(IF(ISERROR(#REF!), "", ROW(#REF!)-MIN(ROW(#REF!))+1), ROW(181:181))),"")</f>
        <v/>
      </c>
      <c r="D184" s="6" t="str">
        <f t="array" ref="D184">IFERROR(INDEX(#REF!, SMALL(IF(ISERROR(#REF!), "", ROW(#REF!)-MIN(ROW(#REF!))+1), ROW(181:181))),"")</f>
        <v/>
      </c>
      <c r="E184" s="6" t="str">
        <f t="array" ref="E184">IFERROR(INDEX(#REF!, SMALL(IF(ISERROR(#REF!), "", ROW(#REF!)-MIN(ROW(#REF!))+1), ROW(181:181))),"")</f>
        <v/>
      </c>
      <c r="F184" s="6" t="str">
        <f t="array" ref="F184">IFERROR(INDEX(#REF!, SMALL(IF(ISERROR(#REF!), "", ROW(#REF!)-MIN(ROW(#REF!))+1), ROW(183:183))),"")</f>
        <v/>
      </c>
    </row>
    <row r="185" spans="1:6" x14ac:dyDescent="0.25">
      <c r="A185" s="6" t="str">
        <f t="array" ref="A185">IFERROR(INDEX(#REF!, SMALL(IF(ISERROR(#REF!), "", ROW(#REF!)-MIN(ROW(#REF!))+1), ROW(182:182))),"")</f>
        <v/>
      </c>
      <c r="B185" s="6" t="str">
        <f t="array" ref="B185">IFERROR(INDEX(#REF!, SMALL(IF(ISERROR(#REF!), "", ROW(#REF!)-MIN(ROW(#REF!))+1), ROW(182:182))),"")</f>
        <v/>
      </c>
      <c r="C185" s="6" t="str">
        <f t="array" ref="C185">IFERROR(INDEX(#REF!, SMALL(IF(ISERROR(#REF!), "", ROW(#REF!)-MIN(ROW(#REF!))+1), ROW(182:182))),"")</f>
        <v/>
      </c>
      <c r="D185" s="6" t="str">
        <f t="array" ref="D185">IFERROR(INDEX(#REF!, SMALL(IF(ISERROR(#REF!), "", ROW(#REF!)-MIN(ROW(#REF!))+1), ROW(182:182))),"")</f>
        <v/>
      </c>
      <c r="E185" s="6" t="str">
        <f t="array" ref="E185">IFERROR(INDEX(#REF!, SMALL(IF(ISERROR(#REF!), "", ROW(#REF!)-MIN(ROW(#REF!))+1), ROW(182:182))),"")</f>
        <v/>
      </c>
      <c r="F185" s="6" t="str">
        <f t="array" ref="F185">IFERROR(INDEX(#REF!, SMALL(IF(ISERROR(#REF!), "", ROW(#REF!)-MIN(ROW(#REF!))+1), ROW(184:184))),"")</f>
        <v/>
      </c>
    </row>
    <row r="186" spans="1:6" x14ac:dyDescent="0.25">
      <c r="A186" s="6" t="str">
        <f t="array" ref="A186">IFERROR(INDEX(#REF!, SMALL(IF(ISERROR(#REF!), "", ROW(#REF!)-MIN(ROW(#REF!))+1), ROW(183:183))),"")</f>
        <v/>
      </c>
      <c r="B186" s="6" t="str">
        <f t="array" ref="B186">IFERROR(INDEX(#REF!, SMALL(IF(ISERROR(#REF!), "", ROW(#REF!)-MIN(ROW(#REF!))+1), ROW(183:183))),"")</f>
        <v/>
      </c>
      <c r="C186" s="6" t="str">
        <f t="array" ref="C186">IFERROR(INDEX(#REF!, SMALL(IF(ISERROR(#REF!), "", ROW(#REF!)-MIN(ROW(#REF!))+1), ROW(183:183))),"")</f>
        <v/>
      </c>
      <c r="D186" s="6" t="str">
        <f t="array" ref="D186">IFERROR(INDEX(#REF!, SMALL(IF(ISERROR(#REF!), "", ROW(#REF!)-MIN(ROW(#REF!))+1), ROW(183:183))),"")</f>
        <v/>
      </c>
      <c r="E186" s="6" t="str">
        <f t="array" ref="E186">IFERROR(INDEX(#REF!, SMALL(IF(ISERROR(#REF!), "", ROW(#REF!)-MIN(ROW(#REF!))+1), ROW(183:183))),"")</f>
        <v/>
      </c>
      <c r="F186" s="6" t="str">
        <f t="array" ref="F186">IFERROR(INDEX(#REF!, SMALL(IF(ISERROR(#REF!), "", ROW(#REF!)-MIN(ROW(#REF!))+1), ROW(185:185))),"")</f>
        <v/>
      </c>
    </row>
    <row r="187" spans="1:6" x14ac:dyDescent="0.25">
      <c r="A187" s="6" t="str">
        <f t="array" ref="A187">IFERROR(INDEX(#REF!, SMALL(IF(ISERROR(#REF!), "", ROW(#REF!)-MIN(ROW(#REF!))+1), ROW(184:184))),"")</f>
        <v/>
      </c>
      <c r="B187" s="6" t="str">
        <f t="array" ref="B187">IFERROR(INDEX(#REF!, SMALL(IF(ISERROR(#REF!), "", ROW(#REF!)-MIN(ROW(#REF!))+1), ROW(184:184))),"")</f>
        <v/>
      </c>
      <c r="C187" s="6" t="str">
        <f t="array" ref="C187">IFERROR(INDEX(#REF!, SMALL(IF(ISERROR(#REF!), "", ROW(#REF!)-MIN(ROW(#REF!))+1), ROW(184:184))),"")</f>
        <v/>
      </c>
      <c r="D187" s="6" t="str">
        <f t="array" ref="D187">IFERROR(INDEX(#REF!, SMALL(IF(ISERROR(#REF!), "", ROW(#REF!)-MIN(ROW(#REF!))+1), ROW(184:184))),"")</f>
        <v/>
      </c>
      <c r="E187" s="6" t="str">
        <f t="array" ref="E187">IFERROR(INDEX(#REF!, SMALL(IF(ISERROR(#REF!), "", ROW(#REF!)-MIN(ROW(#REF!))+1), ROW(184:184))),"")</f>
        <v/>
      </c>
      <c r="F187" s="6" t="str">
        <f t="array" ref="F187">IFERROR(INDEX(#REF!, SMALL(IF(ISERROR(#REF!), "", ROW(#REF!)-MIN(ROW(#REF!))+1), ROW(186:186))),"")</f>
        <v/>
      </c>
    </row>
    <row r="188" spans="1:6" x14ac:dyDescent="0.25">
      <c r="A188" s="6" t="str">
        <f t="array" ref="A188">IFERROR(INDEX(#REF!, SMALL(IF(ISERROR(#REF!), "", ROW(#REF!)-MIN(ROW(#REF!))+1), ROW(185:185))),"")</f>
        <v/>
      </c>
      <c r="B188" s="6" t="str">
        <f t="array" ref="B188">IFERROR(INDEX(#REF!, SMALL(IF(ISERROR(#REF!), "", ROW(#REF!)-MIN(ROW(#REF!))+1), ROW(185:185))),"")</f>
        <v/>
      </c>
      <c r="C188" s="6" t="str">
        <f t="array" ref="C188">IFERROR(INDEX(#REF!, SMALL(IF(ISERROR(#REF!), "", ROW(#REF!)-MIN(ROW(#REF!))+1), ROW(185:185))),"")</f>
        <v/>
      </c>
      <c r="D188" s="6" t="str">
        <f t="array" ref="D188">IFERROR(INDEX(#REF!, SMALL(IF(ISERROR(#REF!), "", ROW(#REF!)-MIN(ROW(#REF!))+1), ROW(185:185))),"")</f>
        <v/>
      </c>
      <c r="E188" s="6" t="str">
        <f t="array" ref="E188">IFERROR(INDEX(#REF!, SMALL(IF(ISERROR(#REF!), "", ROW(#REF!)-MIN(ROW(#REF!))+1), ROW(185:185))),"")</f>
        <v/>
      </c>
      <c r="F188" s="6" t="str">
        <f t="array" ref="F188">IFERROR(INDEX(#REF!, SMALL(IF(ISERROR(#REF!), "", ROW(#REF!)-MIN(ROW(#REF!))+1), ROW(187:187))),"")</f>
        <v/>
      </c>
    </row>
    <row r="189" spans="1:6" x14ac:dyDescent="0.25">
      <c r="A189" s="6" t="str">
        <f t="array" ref="A189">IFERROR(INDEX(#REF!, SMALL(IF(ISERROR(#REF!), "", ROW(#REF!)-MIN(ROW(#REF!))+1), ROW(186:186))),"")</f>
        <v/>
      </c>
      <c r="B189" s="6" t="str">
        <f t="array" ref="B189">IFERROR(INDEX(#REF!, SMALL(IF(ISERROR(#REF!), "", ROW(#REF!)-MIN(ROW(#REF!))+1), ROW(186:186))),"")</f>
        <v/>
      </c>
      <c r="C189" s="6" t="str">
        <f t="array" ref="C189">IFERROR(INDEX(#REF!, SMALL(IF(ISERROR(#REF!), "", ROW(#REF!)-MIN(ROW(#REF!))+1), ROW(186:186))),"")</f>
        <v/>
      </c>
      <c r="D189" s="6" t="str">
        <f t="array" ref="D189">IFERROR(INDEX(#REF!, SMALL(IF(ISERROR(#REF!), "", ROW(#REF!)-MIN(ROW(#REF!))+1), ROW(186:186))),"")</f>
        <v/>
      </c>
      <c r="E189" s="6" t="str">
        <f t="array" ref="E189">IFERROR(INDEX(#REF!, SMALL(IF(ISERROR(#REF!), "", ROW(#REF!)-MIN(ROW(#REF!))+1), ROW(186:186))),"")</f>
        <v/>
      </c>
      <c r="F189" s="6" t="str">
        <f t="array" ref="F189">IFERROR(INDEX(#REF!, SMALL(IF(ISERROR(#REF!), "", ROW(#REF!)-MIN(ROW(#REF!))+1), ROW(188:188))),"")</f>
        <v/>
      </c>
    </row>
    <row r="190" spans="1:6" x14ac:dyDescent="0.25">
      <c r="A190" s="6" t="str">
        <f t="array" ref="A190">IFERROR(INDEX(#REF!, SMALL(IF(ISERROR(#REF!), "", ROW(#REF!)-MIN(ROW(#REF!))+1), ROW(187:187))),"")</f>
        <v/>
      </c>
      <c r="B190" s="6" t="str">
        <f t="array" ref="B190">IFERROR(INDEX(#REF!, SMALL(IF(ISERROR(#REF!), "", ROW(#REF!)-MIN(ROW(#REF!))+1), ROW(187:187))),"")</f>
        <v/>
      </c>
      <c r="C190" s="6" t="str">
        <f t="array" ref="C190">IFERROR(INDEX(#REF!, SMALL(IF(ISERROR(#REF!), "", ROW(#REF!)-MIN(ROW(#REF!))+1), ROW(187:187))),"")</f>
        <v/>
      </c>
      <c r="D190" s="6" t="str">
        <f t="array" ref="D190">IFERROR(INDEX(#REF!, SMALL(IF(ISERROR(#REF!), "", ROW(#REF!)-MIN(ROW(#REF!))+1), ROW(187:187))),"")</f>
        <v/>
      </c>
      <c r="E190" s="6" t="str">
        <f t="array" ref="E190">IFERROR(INDEX(#REF!, SMALL(IF(ISERROR(#REF!), "", ROW(#REF!)-MIN(ROW(#REF!))+1), ROW(187:187))),"")</f>
        <v/>
      </c>
      <c r="F190" s="6" t="str">
        <f t="array" ref="F190">IFERROR(INDEX(#REF!, SMALL(IF(ISERROR(#REF!), "", ROW(#REF!)-MIN(ROW(#REF!))+1), ROW(189:189))),"")</f>
        <v/>
      </c>
    </row>
    <row r="191" spans="1:6" x14ac:dyDescent="0.25">
      <c r="A191" s="6" t="str">
        <f t="array" ref="A191">IFERROR(INDEX(#REF!, SMALL(IF(ISERROR(#REF!), "", ROW(#REF!)-MIN(ROW(#REF!))+1), ROW(188:188))),"")</f>
        <v/>
      </c>
      <c r="B191" s="6" t="str">
        <f t="array" ref="B191">IFERROR(INDEX(#REF!, SMALL(IF(ISERROR(#REF!), "", ROW(#REF!)-MIN(ROW(#REF!))+1), ROW(188:188))),"")</f>
        <v/>
      </c>
      <c r="C191" s="6" t="str">
        <f t="array" ref="C191">IFERROR(INDEX(#REF!, SMALL(IF(ISERROR(#REF!), "", ROW(#REF!)-MIN(ROW(#REF!))+1), ROW(188:188))),"")</f>
        <v/>
      </c>
      <c r="D191" s="6" t="str">
        <f t="array" ref="D191">IFERROR(INDEX(#REF!, SMALL(IF(ISERROR(#REF!), "", ROW(#REF!)-MIN(ROW(#REF!))+1), ROW(188:188))),"")</f>
        <v/>
      </c>
      <c r="E191" s="6" t="str">
        <f t="array" ref="E191">IFERROR(INDEX(#REF!, SMALL(IF(ISERROR(#REF!), "", ROW(#REF!)-MIN(ROW(#REF!))+1), ROW(188:188))),"")</f>
        <v/>
      </c>
      <c r="F191" s="6" t="str">
        <f t="array" ref="F191">IFERROR(INDEX(#REF!, SMALL(IF(ISERROR(#REF!), "", ROW(#REF!)-MIN(ROW(#REF!))+1), ROW(190:190))),"")</f>
        <v/>
      </c>
    </row>
    <row r="192" spans="1:6" x14ac:dyDescent="0.25">
      <c r="A192" s="6" t="str">
        <f t="array" ref="A192">IFERROR(INDEX(#REF!, SMALL(IF(ISERROR(#REF!), "", ROW(#REF!)-MIN(ROW(#REF!))+1), ROW(189:189))),"")</f>
        <v/>
      </c>
      <c r="B192" s="6" t="str">
        <f t="array" ref="B192">IFERROR(INDEX(#REF!, SMALL(IF(ISERROR(#REF!), "", ROW(#REF!)-MIN(ROW(#REF!))+1), ROW(189:189))),"")</f>
        <v/>
      </c>
      <c r="C192" s="6" t="str">
        <f t="array" ref="C192">IFERROR(INDEX(#REF!, SMALL(IF(ISERROR(#REF!), "", ROW(#REF!)-MIN(ROW(#REF!))+1), ROW(189:189))),"")</f>
        <v/>
      </c>
      <c r="D192" s="6" t="str">
        <f t="array" ref="D192">IFERROR(INDEX(#REF!, SMALL(IF(ISERROR(#REF!), "", ROW(#REF!)-MIN(ROW(#REF!))+1), ROW(189:189))),"")</f>
        <v/>
      </c>
      <c r="E192" s="6" t="str">
        <f t="array" ref="E192">IFERROR(INDEX(#REF!, SMALL(IF(ISERROR(#REF!), "", ROW(#REF!)-MIN(ROW(#REF!))+1), ROW(189:189))),"")</f>
        <v/>
      </c>
      <c r="F192" s="6" t="str">
        <f t="array" ref="F192">IFERROR(INDEX(#REF!, SMALL(IF(ISERROR(#REF!), "", ROW(#REF!)-MIN(ROW(#REF!))+1), ROW(191:191))),"")</f>
        <v/>
      </c>
    </row>
    <row r="193" spans="1:6" x14ac:dyDescent="0.25">
      <c r="A193" s="6" t="str">
        <f t="array" ref="A193">IFERROR(INDEX(#REF!, SMALL(IF(ISERROR(#REF!), "", ROW(#REF!)-MIN(ROW(#REF!))+1), ROW(190:190))),"")</f>
        <v/>
      </c>
      <c r="B193" s="6" t="str">
        <f t="array" ref="B193">IFERROR(INDEX(#REF!, SMALL(IF(ISERROR(#REF!), "", ROW(#REF!)-MIN(ROW(#REF!))+1), ROW(190:190))),"")</f>
        <v/>
      </c>
      <c r="C193" s="6" t="str">
        <f t="array" ref="C193">IFERROR(INDEX(#REF!, SMALL(IF(ISERROR(#REF!), "", ROW(#REF!)-MIN(ROW(#REF!))+1), ROW(190:190))),"")</f>
        <v/>
      </c>
      <c r="D193" s="6" t="str">
        <f t="array" ref="D193">IFERROR(INDEX(#REF!, SMALL(IF(ISERROR(#REF!), "", ROW(#REF!)-MIN(ROW(#REF!))+1), ROW(190:190))),"")</f>
        <v/>
      </c>
      <c r="E193" s="6" t="str">
        <f t="array" ref="E193">IFERROR(INDEX(#REF!, SMALL(IF(ISERROR(#REF!), "", ROW(#REF!)-MIN(ROW(#REF!))+1), ROW(190:190))),"")</f>
        <v/>
      </c>
      <c r="F193" s="6" t="str">
        <f t="array" ref="F193">IFERROR(INDEX(#REF!, SMALL(IF(ISERROR(#REF!), "", ROW(#REF!)-MIN(ROW(#REF!))+1), ROW(192:192))),"")</f>
        <v/>
      </c>
    </row>
    <row r="194" spans="1:6" x14ac:dyDescent="0.25">
      <c r="A194" s="6" t="str">
        <f t="array" ref="A194">IFERROR(INDEX(#REF!, SMALL(IF(ISERROR(#REF!), "", ROW(#REF!)-MIN(ROW(#REF!))+1), ROW(191:191))),"")</f>
        <v/>
      </c>
      <c r="B194" s="6" t="str">
        <f t="array" ref="B194">IFERROR(INDEX(#REF!, SMALL(IF(ISERROR(#REF!), "", ROW(#REF!)-MIN(ROW(#REF!))+1), ROW(191:191))),"")</f>
        <v/>
      </c>
      <c r="C194" s="6" t="str">
        <f t="array" ref="C194">IFERROR(INDEX(#REF!, SMALL(IF(ISERROR(#REF!), "", ROW(#REF!)-MIN(ROW(#REF!))+1), ROW(191:191))),"")</f>
        <v/>
      </c>
      <c r="D194" s="6" t="str">
        <f t="array" ref="D194">IFERROR(INDEX(#REF!, SMALL(IF(ISERROR(#REF!), "", ROW(#REF!)-MIN(ROW(#REF!))+1), ROW(191:191))),"")</f>
        <v/>
      </c>
      <c r="E194" s="6" t="str">
        <f t="array" ref="E194">IFERROR(INDEX(#REF!, SMALL(IF(ISERROR(#REF!), "", ROW(#REF!)-MIN(ROW(#REF!))+1), ROW(191:191))),"")</f>
        <v/>
      </c>
      <c r="F194" s="6" t="str">
        <f t="array" ref="F194">IFERROR(INDEX(#REF!, SMALL(IF(ISERROR(#REF!), "", ROW(#REF!)-MIN(ROW(#REF!))+1), ROW(193:193))),"")</f>
        <v/>
      </c>
    </row>
    <row r="195" spans="1:6" x14ac:dyDescent="0.25">
      <c r="A195" s="6" t="str">
        <f t="array" ref="A195">IFERROR(INDEX(#REF!, SMALL(IF(ISERROR(#REF!), "", ROW(#REF!)-MIN(ROW(#REF!))+1), ROW(192:192))),"")</f>
        <v/>
      </c>
      <c r="B195" s="6" t="str">
        <f t="array" ref="B195">IFERROR(INDEX(#REF!, SMALL(IF(ISERROR(#REF!), "", ROW(#REF!)-MIN(ROW(#REF!))+1), ROW(192:192))),"")</f>
        <v/>
      </c>
      <c r="C195" s="6" t="str">
        <f t="array" ref="C195">IFERROR(INDEX(#REF!, SMALL(IF(ISERROR(#REF!), "", ROW(#REF!)-MIN(ROW(#REF!))+1), ROW(192:192))),"")</f>
        <v/>
      </c>
      <c r="D195" s="6" t="str">
        <f t="array" ref="D195">IFERROR(INDEX(#REF!, SMALL(IF(ISERROR(#REF!), "", ROW(#REF!)-MIN(ROW(#REF!))+1), ROW(192:192))),"")</f>
        <v/>
      </c>
      <c r="E195" s="6" t="str">
        <f t="array" ref="E195">IFERROR(INDEX(#REF!, SMALL(IF(ISERROR(#REF!), "", ROW(#REF!)-MIN(ROW(#REF!))+1), ROW(192:192))),"")</f>
        <v/>
      </c>
      <c r="F195" s="6" t="str">
        <f t="array" ref="F195">IFERROR(INDEX(#REF!, SMALL(IF(ISERROR(#REF!), "", ROW(#REF!)-MIN(ROW(#REF!))+1), ROW(194:194))),"")</f>
        <v/>
      </c>
    </row>
    <row r="196" spans="1:6" x14ac:dyDescent="0.25">
      <c r="A196" s="6" t="str">
        <f t="array" ref="A196">IFERROR(INDEX(#REF!, SMALL(IF(ISERROR(#REF!), "", ROW(#REF!)-MIN(ROW(#REF!))+1), ROW(193:193))),"")</f>
        <v/>
      </c>
      <c r="B196" s="6" t="str">
        <f t="array" ref="B196">IFERROR(INDEX(#REF!, SMALL(IF(ISERROR(#REF!), "", ROW(#REF!)-MIN(ROW(#REF!))+1), ROW(193:193))),"")</f>
        <v/>
      </c>
      <c r="C196" s="6" t="str">
        <f t="array" ref="C196">IFERROR(INDEX(#REF!, SMALL(IF(ISERROR(#REF!), "", ROW(#REF!)-MIN(ROW(#REF!))+1), ROW(193:193))),"")</f>
        <v/>
      </c>
      <c r="D196" s="6" t="str">
        <f t="array" ref="D196">IFERROR(INDEX(#REF!, SMALL(IF(ISERROR(#REF!), "", ROW(#REF!)-MIN(ROW(#REF!))+1), ROW(193:193))),"")</f>
        <v/>
      </c>
      <c r="E196" s="6" t="str">
        <f t="array" ref="E196">IFERROR(INDEX(#REF!, SMALL(IF(ISERROR(#REF!), "", ROW(#REF!)-MIN(ROW(#REF!))+1), ROW(193:193))),"")</f>
        <v/>
      </c>
      <c r="F196" s="6" t="str">
        <f t="array" ref="F196">IFERROR(INDEX(#REF!, SMALL(IF(ISERROR(#REF!), "", ROW(#REF!)-MIN(ROW(#REF!))+1), ROW(195:195))),"")</f>
        <v/>
      </c>
    </row>
    <row r="197" spans="1:6" x14ac:dyDescent="0.25">
      <c r="A197" s="6" t="str">
        <f t="array" ref="A197">IFERROR(INDEX(#REF!, SMALL(IF(ISERROR(#REF!), "", ROW(#REF!)-MIN(ROW(#REF!))+1), ROW(194:194))),"")</f>
        <v/>
      </c>
      <c r="B197" s="6" t="str">
        <f t="array" ref="B197">IFERROR(INDEX(#REF!, SMALL(IF(ISERROR(#REF!), "", ROW(#REF!)-MIN(ROW(#REF!))+1), ROW(194:194))),"")</f>
        <v/>
      </c>
      <c r="C197" s="6" t="str">
        <f t="array" ref="C197">IFERROR(INDEX(#REF!, SMALL(IF(ISERROR(#REF!), "", ROW(#REF!)-MIN(ROW(#REF!))+1), ROW(194:194))),"")</f>
        <v/>
      </c>
      <c r="D197" s="6" t="str">
        <f t="array" ref="D197">IFERROR(INDEX(#REF!, SMALL(IF(ISERROR(#REF!), "", ROW(#REF!)-MIN(ROW(#REF!))+1), ROW(194:194))),"")</f>
        <v/>
      </c>
      <c r="E197" s="6" t="str">
        <f t="array" ref="E197">IFERROR(INDEX(#REF!, SMALL(IF(ISERROR(#REF!), "", ROW(#REF!)-MIN(ROW(#REF!))+1), ROW(194:194))),"")</f>
        <v/>
      </c>
      <c r="F197" s="6" t="str">
        <f t="array" ref="F197">IFERROR(INDEX(#REF!, SMALL(IF(ISERROR(#REF!), "", ROW(#REF!)-MIN(ROW(#REF!))+1), ROW(196:196))),"")</f>
        <v/>
      </c>
    </row>
    <row r="198" spans="1:6" x14ac:dyDescent="0.25">
      <c r="A198" s="6" t="str">
        <f t="array" ref="A198">IFERROR(INDEX(#REF!, SMALL(IF(ISERROR(#REF!), "", ROW(#REF!)-MIN(ROW(#REF!))+1), ROW(195:195))),"")</f>
        <v/>
      </c>
      <c r="B198" s="6" t="str">
        <f t="array" ref="B198">IFERROR(INDEX(#REF!, SMALL(IF(ISERROR(#REF!), "", ROW(#REF!)-MIN(ROW(#REF!))+1), ROW(195:195))),"")</f>
        <v/>
      </c>
      <c r="C198" s="6" t="str">
        <f t="array" ref="C198">IFERROR(INDEX(#REF!, SMALL(IF(ISERROR(#REF!), "", ROW(#REF!)-MIN(ROW(#REF!))+1), ROW(195:195))),"")</f>
        <v/>
      </c>
      <c r="D198" s="6" t="str">
        <f t="array" ref="D198">IFERROR(INDEX(#REF!, SMALL(IF(ISERROR(#REF!), "", ROW(#REF!)-MIN(ROW(#REF!))+1), ROW(195:195))),"")</f>
        <v/>
      </c>
      <c r="E198" s="6" t="str">
        <f t="array" ref="E198">IFERROR(INDEX(#REF!, SMALL(IF(ISERROR(#REF!), "", ROW(#REF!)-MIN(ROW(#REF!))+1), ROW(195:195))),"")</f>
        <v/>
      </c>
      <c r="F198" s="6" t="str">
        <f t="array" ref="F198">IFERROR(INDEX(#REF!, SMALL(IF(ISERROR(#REF!), "", ROW(#REF!)-MIN(ROW(#REF!))+1), ROW(197:197))),"")</f>
        <v/>
      </c>
    </row>
    <row r="199" spans="1:6" x14ac:dyDescent="0.25">
      <c r="A199" s="6" t="str">
        <f t="array" ref="A199">IFERROR(INDEX(#REF!, SMALL(IF(ISERROR(#REF!), "", ROW(#REF!)-MIN(ROW(#REF!))+1), ROW(196:196))),"")</f>
        <v/>
      </c>
      <c r="B199" s="6" t="str">
        <f t="array" ref="B199">IFERROR(INDEX(#REF!, SMALL(IF(ISERROR(#REF!), "", ROW(#REF!)-MIN(ROW(#REF!))+1), ROW(196:196))),"")</f>
        <v/>
      </c>
      <c r="C199" s="6" t="str">
        <f t="array" ref="C199">IFERROR(INDEX(#REF!, SMALL(IF(ISERROR(#REF!), "", ROW(#REF!)-MIN(ROW(#REF!))+1), ROW(196:196))),"")</f>
        <v/>
      </c>
      <c r="D199" s="6" t="str">
        <f t="array" ref="D199">IFERROR(INDEX(#REF!, SMALL(IF(ISERROR(#REF!), "", ROW(#REF!)-MIN(ROW(#REF!))+1), ROW(196:196))),"")</f>
        <v/>
      </c>
      <c r="E199" s="6" t="str">
        <f t="array" ref="E199">IFERROR(INDEX(#REF!, SMALL(IF(ISERROR(#REF!), "", ROW(#REF!)-MIN(ROW(#REF!))+1), ROW(196:196))),"")</f>
        <v/>
      </c>
      <c r="F199" s="6" t="str">
        <f t="array" ref="F199">IFERROR(INDEX(#REF!, SMALL(IF(ISERROR(#REF!), "", ROW(#REF!)-MIN(ROW(#REF!))+1), ROW(198:198))),"")</f>
        <v/>
      </c>
    </row>
    <row r="200" spans="1:6" x14ac:dyDescent="0.25">
      <c r="A200" s="6" t="str">
        <f t="array" ref="A200">IFERROR(INDEX(#REF!, SMALL(IF(ISERROR(#REF!), "", ROW(#REF!)-MIN(ROW(#REF!))+1), ROW(197:197))),"")</f>
        <v/>
      </c>
      <c r="B200" s="6" t="str">
        <f t="array" ref="B200">IFERROR(INDEX(#REF!, SMALL(IF(ISERROR(#REF!), "", ROW(#REF!)-MIN(ROW(#REF!))+1), ROW(197:197))),"")</f>
        <v/>
      </c>
      <c r="C200" s="6" t="str">
        <f t="array" ref="C200">IFERROR(INDEX(#REF!, SMALL(IF(ISERROR(#REF!), "", ROW(#REF!)-MIN(ROW(#REF!))+1), ROW(197:197))),"")</f>
        <v/>
      </c>
      <c r="D200" s="6" t="str">
        <f t="array" ref="D200">IFERROR(INDEX(#REF!, SMALL(IF(ISERROR(#REF!), "", ROW(#REF!)-MIN(ROW(#REF!))+1), ROW(197:197))),"")</f>
        <v/>
      </c>
      <c r="E200" s="6" t="str">
        <f t="array" ref="E200">IFERROR(INDEX(#REF!, SMALL(IF(ISERROR(#REF!), "", ROW(#REF!)-MIN(ROW(#REF!))+1), ROW(197:197))),"")</f>
        <v/>
      </c>
      <c r="F200" s="6" t="str">
        <f t="array" ref="F200">IFERROR(INDEX(#REF!, SMALL(IF(ISERROR(#REF!), "", ROW(#REF!)-MIN(ROW(#REF!))+1), ROW(199:199))),"")</f>
        <v/>
      </c>
    </row>
    <row r="201" spans="1:6" x14ac:dyDescent="0.25">
      <c r="A201" s="6" t="str">
        <f t="array" ref="A201">IFERROR(INDEX(#REF!, SMALL(IF(ISERROR(#REF!), "", ROW(#REF!)-MIN(ROW(#REF!))+1), ROW(198:198))),"")</f>
        <v/>
      </c>
      <c r="B201" s="6" t="str">
        <f t="array" ref="B201">IFERROR(INDEX(#REF!, SMALL(IF(ISERROR(#REF!), "", ROW(#REF!)-MIN(ROW(#REF!))+1), ROW(198:198))),"")</f>
        <v/>
      </c>
      <c r="C201" s="6" t="str">
        <f t="array" ref="C201">IFERROR(INDEX(#REF!, SMALL(IF(ISERROR(#REF!), "", ROW(#REF!)-MIN(ROW(#REF!))+1), ROW(198:198))),"")</f>
        <v/>
      </c>
      <c r="D201" s="6" t="str">
        <f t="array" ref="D201">IFERROR(INDEX(#REF!, SMALL(IF(ISERROR(#REF!), "", ROW(#REF!)-MIN(ROW(#REF!))+1), ROW(198:198))),"")</f>
        <v/>
      </c>
      <c r="E201" s="6" t="str">
        <f t="array" ref="E201">IFERROR(INDEX(#REF!, SMALL(IF(ISERROR(#REF!), "", ROW(#REF!)-MIN(ROW(#REF!))+1), ROW(198:198))),"")</f>
        <v/>
      </c>
      <c r="F201" s="6" t="str">
        <f t="array" ref="F201">IFERROR(INDEX(#REF!, SMALL(IF(ISERROR(#REF!), "", ROW(#REF!)-MIN(ROW(#REF!))+1), ROW(200:200))),"")</f>
        <v/>
      </c>
    </row>
    <row r="202" spans="1:6" x14ac:dyDescent="0.25">
      <c r="A202" s="6" t="str">
        <f t="array" ref="A202">IFERROR(INDEX(#REF!, SMALL(IF(ISERROR(#REF!), "", ROW(#REF!)-MIN(ROW(#REF!))+1), ROW(199:199))),"")</f>
        <v/>
      </c>
      <c r="B202" s="6" t="str">
        <f t="array" ref="B202">IFERROR(INDEX(#REF!, SMALL(IF(ISERROR(#REF!), "", ROW(#REF!)-MIN(ROW(#REF!))+1), ROW(199:199))),"")</f>
        <v/>
      </c>
      <c r="C202" s="6" t="str">
        <f t="array" ref="C202">IFERROR(INDEX(#REF!, SMALL(IF(ISERROR(#REF!), "", ROW(#REF!)-MIN(ROW(#REF!))+1), ROW(199:199))),"")</f>
        <v/>
      </c>
      <c r="D202" s="6" t="str">
        <f t="array" ref="D202">IFERROR(INDEX(#REF!, SMALL(IF(ISERROR(#REF!), "", ROW(#REF!)-MIN(ROW(#REF!))+1), ROW(199:199))),"")</f>
        <v/>
      </c>
      <c r="E202" s="6" t="str">
        <f t="array" ref="E202">IFERROR(INDEX(#REF!, SMALL(IF(ISERROR(#REF!), "", ROW(#REF!)-MIN(ROW(#REF!))+1), ROW(199:199))),"")</f>
        <v/>
      </c>
      <c r="F202" s="6" t="str">
        <f t="array" ref="F202">IFERROR(INDEX(#REF!, SMALL(IF(ISERROR(#REF!), "", ROW(#REF!)-MIN(ROW(#REF!))+1), ROW(201:201))),"")</f>
        <v/>
      </c>
    </row>
    <row r="203" spans="1:6" x14ac:dyDescent="0.25">
      <c r="A203" s="6" t="str">
        <f t="array" ref="A203">IFERROR(INDEX(#REF!, SMALL(IF(ISERROR(#REF!), "", ROW(#REF!)-MIN(ROW(#REF!))+1), ROW(200:200))),"")</f>
        <v/>
      </c>
      <c r="B203" s="6" t="str">
        <f t="array" ref="B203">IFERROR(INDEX(#REF!, SMALL(IF(ISERROR(#REF!), "", ROW(#REF!)-MIN(ROW(#REF!))+1), ROW(200:200))),"")</f>
        <v/>
      </c>
      <c r="C203" s="6" t="str">
        <f t="array" ref="C203">IFERROR(INDEX(#REF!, SMALL(IF(ISERROR(#REF!), "", ROW(#REF!)-MIN(ROW(#REF!))+1), ROW(200:200))),"")</f>
        <v/>
      </c>
      <c r="D203" s="6" t="str">
        <f t="array" ref="D203">IFERROR(INDEX(#REF!, SMALL(IF(ISERROR(#REF!), "", ROW(#REF!)-MIN(ROW(#REF!))+1), ROW(200:200))),"")</f>
        <v/>
      </c>
      <c r="E203" s="6" t="str">
        <f t="array" ref="E203">IFERROR(INDEX(#REF!, SMALL(IF(ISERROR(#REF!), "", ROW(#REF!)-MIN(ROW(#REF!))+1), ROW(200:200))),"")</f>
        <v/>
      </c>
      <c r="F203" s="6" t="str">
        <f t="array" ref="F203">IFERROR(INDEX(#REF!, SMALL(IF(ISERROR(#REF!), "", ROW(#REF!)-MIN(ROW(#REF!))+1), ROW(202:202))),"")</f>
        <v/>
      </c>
    </row>
    <row r="204" spans="1:6" x14ac:dyDescent="0.25">
      <c r="A204" s="6" t="str">
        <f t="array" ref="A204">IFERROR(INDEX(#REF!, SMALL(IF(ISERROR(#REF!), "", ROW(#REF!)-MIN(ROW(#REF!))+1), ROW(201:201))),"")</f>
        <v/>
      </c>
      <c r="B204" s="6" t="str">
        <f t="array" ref="B204">IFERROR(INDEX(#REF!, SMALL(IF(ISERROR(#REF!), "", ROW(#REF!)-MIN(ROW(#REF!))+1), ROW(201:201))),"")</f>
        <v/>
      </c>
      <c r="C204" s="6" t="str">
        <f t="array" ref="C204">IFERROR(INDEX(#REF!, SMALL(IF(ISERROR(#REF!), "", ROW(#REF!)-MIN(ROW(#REF!))+1), ROW(201:201))),"")</f>
        <v/>
      </c>
      <c r="D204" s="6" t="str">
        <f t="array" ref="D204">IFERROR(INDEX(#REF!, SMALL(IF(ISERROR(#REF!), "", ROW(#REF!)-MIN(ROW(#REF!))+1), ROW(201:201))),"")</f>
        <v/>
      </c>
      <c r="E204" s="6" t="str">
        <f t="array" ref="E204">IFERROR(INDEX(#REF!, SMALL(IF(ISERROR(#REF!), "", ROW(#REF!)-MIN(ROW(#REF!))+1), ROW(201:201))),"")</f>
        <v/>
      </c>
      <c r="F204" s="6" t="str">
        <f t="array" ref="F204">IFERROR(INDEX(#REF!, SMALL(IF(ISERROR(#REF!), "", ROW(#REF!)-MIN(ROW(#REF!))+1), ROW(203:203))),"")</f>
        <v/>
      </c>
    </row>
    <row r="205" spans="1:6" x14ac:dyDescent="0.25">
      <c r="A205" s="6" t="str">
        <f t="array" ref="A205">IFERROR(INDEX(#REF!, SMALL(IF(ISERROR(#REF!), "", ROW(#REF!)-MIN(ROW(#REF!))+1), ROW(202:202))),"")</f>
        <v/>
      </c>
      <c r="B205" s="6" t="str">
        <f t="array" ref="B205">IFERROR(INDEX(#REF!, SMALL(IF(ISERROR(#REF!), "", ROW(#REF!)-MIN(ROW(#REF!))+1), ROW(202:202))),"")</f>
        <v/>
      </c>
      <c r="C205" s="6" t="str">
        <f t="array" ref="C205">IFERROR(INDEX(#REF!, SMALL(IF(ISERROR(#REF!), "", ROW(#REF!)-MIN(ROW(#REF!))+1), ROW(202:202))),"")</f>
        <v/>
      </c>
      <c r="D205" s="6" t="str">
        <f t="array" ref="D205">IFERROR(INDEX(#REF!, SMALL(IF(ISERROR(#REF!), "", ROW(#REF!)-MIN(ROW(#REF!))+1), ROW(202:202))),"")</f>
        <v/>
      </c>
      <c r="E205" s="6" t="str">
        <f t="array" ref="E205">IFERROR(INDEX(#REF!, SMALL(IF(ISERROR(#REF!), "", ROW(#REF!)-MIN(ROW(#REF!))+1), ROW(202:202))),"")</f>
        <v/>
      </c>
      <c r="F205" s="6" t="str">
        <f t="array" ref="F205">IFERROR(INDEX(#REF!, SMALL(IF(ISERROR(#REF!), "", ROW(#REF!)-MIN(ROW(#REF!))+1), ROW(204:204))),"")</f>
        <v/>
      </c>
    </row>
    <row r="206" spans="1:6" x14ac:dyDescent="0.25">
      <c r="A206" s="6" t="str">
        <f t="array" ref="A206">IFERROR(INDEX(#REF!, SMALL(IF(ISERROR(#REF!), "", ROW(#REF!)-MIN(ROW(#REF!))+1), ROW(203:203))),"")</f>
        <v/>
      </c>
      <c r="B206" s="6" t="str">
        <f t="array" ref="B206">IFERROR(INDEX(#REF!, SMALL(IF(ISERROR(#REF!), "", ROW(#REF!)-MIN(ROW(#REF!))+1), ROW(203:203))),"")</f>
        <v/>
      </c>
      <c r="C206" s="6" t="str">
        <f t="array" ref="C206">IFERROR(INDEX(#REF!, SMALL(IF(ISERROR(#REF!), "", ROW(#REF!)-MIN(ROW(#REF!))+1), ROW(203:203))),"")</f>
        <v/>
      </c>
      <c r="D206" s="6" t="str">
        <f t="array" ref="D206">IFERROR(INDEX(#REF!, SMALL(IF(ISERROR(#REF!), "", ROW(#REF!)-MIN(ROW(#REF!))+1), ROW(203:203))),"")</f>
        <v/>
      </c>
      <c r="E206" s="6" t="str">
        <f t="array" ref="E206">IFERROR(INDEX(#REF!, SMALL(IF(ISERROR(#REF!), "", ROW(#REF!)-MIN(ROW(#REF!))+1), ROW(203:203))),"")</f>
        <v/>
      </c>
      <c r="F206" s="6" t="str">
        <f t="array" ref="F206">IFERROR(INDEX(#REF!, SMALL(IF(ISERROR(#REF!), "", ROW(#REF!)-MIN(ROW(#REF!))+1), ROW(205:205))),"")</f>
        <v/>
      </c>
    </row>
    <row r="207" spans="1:6" x14ac:dyDescent="0.25">
      <c r="A207" s="6" t="str">
        <f t="array" ref="A207">IFERROR(INDEX(#REF!, SMALL(IF(ISERROR(#REF!), "", ROW(#REF!)-MIN(ROW(#REF!))+1), ROW(204:204))),"")</f>
        <v/>
      </c>
      <c r="B207" s="6" t="str">
        <f t="array" ref="B207">IFERROR(INDEX(#REF!, SMALL(IF(ISERROR(#REF!), "", ROW(#REF!)-MIN(ROW(#REF!))+1), ROW(204:204))),"")</f>
        <v/>
      </c>
      <c r="C207" s="6" t="str">
        <f t="array" ref="C207">IFERROR(INDEX(#REF!, SMALL(IF(ISERROR(#REF!), "", ROW(#REF!)-MIN(ROW(#REF!))+1), ROW(204:204))),"")</f>
        <v/>
      </c>
      <c r="D207" s="6" t="str">
        <f t="array" ref="D207">IFERROR(INDEX(#REF!, SMALL(IF(ISERROR(#REF!), "", ROW(#REF!)-MIN(ROW(#REF!))+1), ROW(204:204))),"")</f>
        <v/>
      </c>
      <c r="E207" s="6" t="str">
        <f t="array" ref="E207">IFERROR(INDEX(#REF!, SMALL(IF(ISERROR(#REF!), "", ROW(#REF!)-MIN(ROW(#REF!))+1), ROW(204:204))),"")</f>
        <v/>
      </c>
      <c r="F207" s="6" t="str">
        <f t="array" ref="F207">IFERROR(INDEX(#REF!, SMALL(IF(ISERROR(#REF!), "", ROW(#REF!)-MIN(ROW(#REF!))+1), ROW(206:206))),"")</f>
        <v/>
      </c>
    </row>
    <row r="208" spans="1:6" x14ac:dyDescent="0.25">
      <c r="A208" s="6" t="str">
        <f t="array" ref="A208">IFERROR(INDEX(#REF!, SMALL(IF(ISERROR(#REF!), "", ROW(#REF!)-MIN(ROW(#REF!))+1), ROW(205:205))),"")</f>
        <v/>
      </c>
      <c r="B208" s="6" t="str">
        <f t="array" ref="B208">IFERROR(INDEX(#REF!, SMALL(IF(ISERROR(#REF!), "", ROW(#REF!)-MIN(ROW(#REF!))+1), ROW(205:205))),"")</f>
        <v/>
      </c>
      <c r="C208" s="6" t="str">
        <f t="array" ref="C208">IFERROR(INDEX(#REF!, SMALL(IF(ISERROR(#REF!), "", ROW(#REF!)-MIN(ROW(#REF!))+1), ROW(205:205))),"")</f>
        <v/>
      </c>
      <c r="D208" s="6" t="str">
        <f t="array" ref="D208">IFERROR(INDEX(#REF!, SMALL(IF(ISERROR(#REF!), "", ROW(#REF!)-MIN(ROW(#REF!))+1), ROW(205:205))),"")</f>
        <v/>
      </c>
      <c r="E208" s="6" t="str">
        <f t="array" ref="E208">IFERROR(INDEX(#REF!, SMALL(IF(ISERROR(#REF!), "", ROW(#REF!)-MIN(ROW(#REF!))+1), ROW(205:205))),"")</f>
        <v/>
      </c>
      <c r="F208" s="6" t="str">
        <f t="array" ref="F208">IFERROR(INDEX(#REF!, SMALL(IF(ISERROR(#REF!), "", ROW(#REF!)-MIN(ROW(#REF!))+1), ROW(207:207))),"")</f>
        <v/>
      </c>
    </row>
    <row r="209" spans="1:6" x14ac:dyDescent="0.25">
      <c r="A209" s="6" t="str">
        <f t="array" ref="A209">IFERROR(INDEX(#REF!, SMALL(IF(ISERROR(#REF!), "", ROW(#REF!)-MIN(ROW(#REF!))+1), ROW(206:206))),"")</f>
        <v/>
      </c>
      <c r="B209" s="6" t="str">
        <f t="array" ref="B209">IFERROR(INDEX(#REF!, SMALL(IF(ISERROR(#REF!), "", ROW(#REF!)-MIN(ROW(#REF!))+1), ROW(206:206))),"")</f>
        <v/>
      </c>
      <c r="C209" s="6" t="str">
        <f t="array" ref="C209">IFERROR(INDEX(#REF!, SMALL(IF(ISERROR(#REF!), "", ROW(#REF!)-MIN(ROW(#REF!))+1), ROW(206:206))),"")</f>
        <v/>
      </c>
      <c r="D209" s="6" t="str">
        <f t="array" ref="D209">IFERROR(INDEX(#REF!, SMALL(IF(ISERROR(#REF!), "", ROW(#REF!)-MIN(ROW(#REF!))+1), ROW(206:206))),"")</f>
        <v/>
      </c>
      <c r="E209" s="6" t="str">
        <f t="array" ref="E209">IFERROR(INDEX(#REF!, SMALL(IF(ISERROR(#REF!), "", ROW(#REF!)-MIN(ROW(#REF!))+1), ROW(206:206))),"")</f>
        <v/>
      </c>
      <c r="F209" s="6" t="str">
        <f t="array" ref="F209">IFERROR(INDEX(#REF!, SMALL(IF(ISERROR(#REF!), "", ROW(#REF!)-MIN(ROW(#REF!))+1), ROW(208:208))),"")</f>
        <v/>
      </c>
    </row>
    <row r="210" spans="1:6" x14ac:dyDescent="0.25">
      <c r="A210" s="6" t="str">
        <f t="array" ref="A210">IFERROR(INDEX(#REF!, SMALL(IF(ISERROR(#REF!), "", ROW(#REF!)-MIN(ROW(#REF!))+1), ROW(207:207))),"")</f>
        <v/>
      </c>
      <c r="B210" s="6" t="str">
        <f t="array" ref="B210">IFERROR(INDEX(#REF!, SMALL(IF(ISERROR(#REF!), "", ROW(#REF!)-MIN(ROW(#REF!))+1), ROW(207:207))),"")</f>
        <v/>
      </c>
      <c r="C210" s="6" t="str">
        <f t="array" ref="C210">IFERROR(INDEX(#REF!, SMALL(IF(ISERROR(#REF!), "", ROW(#REF!)-MIN(ROW(#REF!))+1), ROW(207:207))),"")</f>
        <v/>
      </c>
      <c r="D210" s="6" t="str">
        <f t="array" ref="D210">IFERROR(INDEX(#REF!, SMALL(IF(ISERROR(#REF!), "", ROW(#REF!)-MIN(ROW(#REF!))+1), ROW(207:207))),"")</f>
        <v/>
      </c>
      <c r="E210" s="6" t="str">
        <f t="array" ref="E210">IFERROR(INDEX(#REF!, SMALL(IF(ISERROR(#REF!), "", ROW(#REF!)-MIN(ROW(#REF!))+1), ROW(207:207))),"")</f>
        <v/>
      </c>
      <c r="F210" s="6" t="str">
        <f t="array" ref="F210">IFERROR(INDEX(#REF!, SMALL(IF(ISERROR(#REF!), "", ROW(#REF!)-MIN(ROW(#REF!))+1), ROW(209:209))),"")</f>
        <v/>
      </c>
    </row>
    <row r="211" spans="1:6" x14ac:dyDescent="0.25">
      <c r="A211" s="6" t="str">
        <f t="array" ref="A211">IFERROR(INDEX(#REF!, SMALL(IF(ISERROR(#REF!), "", ROW(#REF!)-MIN(ROW(#REF!))+1), ROW(208:208))),"")</f>
        <v/>
      </c>
      <c r="B211" s="6" t="str">
        <f t="array" ref="B211">IFERROR(INDEX(#REF!, SMALL(IF(ISERROR(#REF!), "", ROW(#REF!)-MIN(ROW(#REF!))+1), ROW(208:208))),"")</f>
        <v/>
      </c>
      <c r="C211" s="6" t="str">
        <f t="array" ref="C211">IFERROR(INDEX(#REF!, SMALL(IF(ISERROR(#REF!), "", ROW(#REF!)-MIN(ROW(#REF!))+1), ROW(208:208))),"")</f>
        <v/>
      </c>
      <c r="D211" s="6" t="str">
        <f t="array" ref="D211">IFERROR(INDEX(#REF!, SMALL(IF(ISERROR(#REF!), "", ROW(#REF!)-MIN(ROW(#REF!))+1), ROW(208:208))),"")</f>
        <v/>
      </c>
      <c r="E211" s="6" t="str">
        <f t="array" ref="E211">IFERROR(INDEX(#REF!, SMALL(IF(ISERROR(#REF!), "", ROW(#REF!)-MIN(ROW(#REF!))+1), ROW(208:208))),"")</f>
        <v/>
      </c>
      <c r="F211" s="6" t="str">
        <f t="array" ref="F211">IFERROR(INDEX(#REF!, SMALL(IF(ISERROR(#REF!), "", ROW(#REF!)-MIN(ROW(#REF!))+1), ROW(210:210))),"")</f>
        <v/>
      </c>
    </row>
    <row r="212" spans="1:6" x14ac:dyDescent="0.25">
      <c r="A212" s="6" t="str">
        <f t="array" ref="A212">IFERROR(INDEX(#REF!, SMALL(IF(ISERROR(#REF!), "", ROW(#REF!)-MIN(ROW(#REF!))+1), ROW(209:209))),"")</f>
        <v/>
      </c>
      <c r="B212" s="6" t="str">
        <f t="array" ref="B212">IFERROR(INDEX(#REF!, SMALL(IF(ISERROR(#REF!), "", ROW(#REF!)-MIN(ROW(#REF!))+1), ROW(209:209))),"")</f>
        <v/>
      </c>
      <c r="C212" s="6" t="str">
        <f t="array" ref="C212">IFERROR(INDEX(#REF!, SMALL(IF(ISERROR(#REF!), "", ROW(#REF!)-MIN(ROW(#REF!))+1), ROW(209:209))),"")</f>
        <v/>
      </c>
      <c r="D212" s="6" t="str">
        <f t="array" ref="D212">IFERROR(INDEX(#REF!, SMALL(IF(ISERROR(#REF!), "", ROW(#REF!)-MIN(ROW(#REF!))+1), ROW(209:209))),"")</f>
        <v/>
      </c>
      <c r="E212" s="6" t="str">
        <f t="array" ref="E212">IFERROR(INDEX(#REF!, SMALL(IF(ISERROR(#REF!), "", ROW(#REF!)-MIN(ROW(#REF!))+1), ROW(209:209))),"")</f>
        <v/>
      </c>
      <c r="F212" s="6" t="str">
        <f t="array" ref="F212">IFERROR(INDEX(#REF!, SMALL(IF(ISERROR(#REF!), "", ROW(#REF!)-MIN(ROW(#REF!))+1), ROW(211:211))),"")</f>
        <v/>
      </c>
    </row>
    <row r="213" spans="1:6" x14ac:dyDescent="0.25">
      <c r="A213" s="6" t="str">
        <f t="array" ref="A213">IFERROR(INDEX(#REF!, SMALL(IF(ISERROR(#REF!), "", ROW(#REF!)-MIN(ROW(#REF!))+1), ROW(210:210))),"")</f>
        <v/>
      </c>
      <c r="B213" s="6" t="str">
        <f t="array" ref="B213">IFERROR(INDEX(#REF!, SMALL(IF(ISERROR(#REF!), "", ROW(#REF!)-MIN(ROW(#REF!))+1), ROW(210:210))),"")</f>
        <v/>
      </c>
      <c r="C213" s="6" t="str">
        <f t="array" ref="C213">IFERROR(INDEX(#REF!, SMALL(IF(ISERROR(#REF!), "", ROW(#REF!)-MIN(ROW(#REF!))+1), ROW(210:210))),"")</f>
        <v/>
      </c>
      <c r="D213" s="6" t="str">
        <f t="array" ref="D213">IFERROR(INDEX(#REF!, SMALL(IF(ISERROR(#REF!), "", ROW(#REF!)-MIN(ROW(#REF!))+1), ROW(210:210))),"")</f>
        <v/>
      </c>
      <c r="E213" s="6" t="str">
        <f t="array" ref="E213">IFERROR(INDEX(#REF!, SMALL(IF(ISERROR(#REF!), "", ROW(#REF!)-MIN(ROW(#REF!))+1), ROW(210:210))),"")</f>
        <v/>
      </c>
      <c r="F213" s="6" t="str">
        <f t="array" ref="F213">IFERROR(INDEX(#REF!, SMALL(IF(ISERROR(#REF!), "", ROW(#REF!)-MIN(ROW(#REF!))+1), ROW(212:212))),"")</f>
        <v/>
      </c>
    </row>
    <row r="214" spans="1:6" x14ac:dyDescent="0.25">
      <c r="A214" s="6" t="str">
        <f t="array" ref="A214">IFERROR(INDEX(#REF!, SMALL(IF(ISERROR(#REF!), "", ROW(#REF!)-MIN(ROW(#REF!))+1), ROW(211:211))),"")</f>
        <v/>
      </c>
      <c r="B214" s="6" t="str">
        <f t="array" ref="B214">IFERROR(INDEX(#REF!, SMALL(IF(ISERROR(#REF!), "", ROW(#REF!)-MIN(ROW(#REF!))+1), ROW(211:211))),"")</f>
        <v/>
      </c>
      <c r="C214" s="6" t="str">
        <f t="array" ref="C214">IFERROR(INDEX(#REF!, SMALL(IF(ISERROR(#REF!), "", ROW(#REF!)-MIN(ROW(#REF!))+1), ROW(211:211))),"")</f>
        <v/>
      </c>
      <c r="D214" s="6" t="str">
        <f t="array" ref="D214">IFERROR(INDEX(#REF!, SMALL(IF(ISERROR(#REF!), "", ROW(#REF!)-MIN(ROW(#REF!))+1), ROW(211:211))),"")</f>
        <v/>
      </c>
      <c r="E214" s="6" t="str">
        <f t="array" ref="E214">IFERROR(INDEX(#REF!, SMALL(IF(ISERROR(#REF!), "", ROW(#REF!)-MIN(ROW(#REF!))+1), ROW(211:211))),"")</f>
        <v/>
      </c>
      <c r="F214" s="6" t="str">
        <f t="array" ref="F214">IFERROR(INDEX(#REF!, SMALL(IF(ISERROR(#REF!), "", ROW(#REF!)-MIN(ROW(#REF!))+1), ROW(213:213))),"")</f>
        <v/>
      </c>
    </row>
    <row r="215" spans="1:6" x14ac:dyDescent="0.25">
      <c r="A215" s="6" t="str">
        <f t="array" ref="A215">IFERROR(INDEX(#REF!, SMALL(IF(ISERROR(#REF!), "", ROW(#REF!)-MIN(ROW(#REF!))+1), ROW(212:212))),"")</f>
        <v/>
      </c>
      <c r="B215" s="6" t="str">
        <f t="array" ref="B215">IFERROR(INDEX(#REF!, SMALL(IF(ISERROR(#REF!), "", ROW(#REF!)-MIN(ROW(#REF!))+1), ROW(212:212))),"")</f>
        <v/>
      </c>
      <c r="C215" s="6" t="str">
        <f t="array" ref="C215">IFERROR(INDEX(#REF!, SMALL(IF(ISERROR(#REF!), "", ROW(#REF!)-MIN(ROW(#REF!))+1), ROW(212:212))),"")</f>
        <v/>
      </c>
      <c r="D215" s="6" t="str">
        <f t="array" ref="D215">IFERROR(INDEX(#REF!, SMALL(IF(ISERROR(#REF!), "", ROW(#REF!)-MIN(ROW(#REF!))+1), ROW(212:212))),"")</f>
        <v/>
      </c>
      <c r="E215" s="6" t="str">
        <f t="array" ref="E215">IFERROR(INDEX(#REF!, SMALL(IF(ISERROR(#REF!), "", ROW(#REF!)-MIN(ROW(#REF!))+1), ROW(212:212))),"")</f>
        <v/>
      </c>
      <c r="F215" s="6" t="str">
        <f t="array" ref="F215">IFERROR(INDEX(#REF!, SMALL(IF(ISERROR(#REF!), "", ROW(#REF!)-MIN(ROW(#REF!))+1), ROW(214:214))),"")</f>
        <v/>
      </c>
    </row>
    <row r="216" spans="1:6" x14ac:dyDescent="0.25">
      <c r="A216" s="6" t="str">
        <f t="array" ref="A216">IFERROR(INDEX(#REF!, SMALL(IF(ISERROR(#REF!), "", ROW(#REF!)-MIN(ROW(#REF!))+1), ROW(213:213))),"")</f>
        <v/>
      </c>
      <c r="B216" s="6" t="str">
        <f t="array" ref="B216">IFERROR(INDEX(#REF!, SMALL(IF(ISERROR(#REF!), "", ROW(#REF!)-MIN(ROW(#REF!))+1), ROW(213:213))),"")</f>
        <v/>
      </c>
      <c r="C216" s="6" t="str">
        <f t="array" ref="C216">IFERROR(INDEX(#REF!, SMALL(IF(ISERROR(#REF!), "", ROW(#REF!)-MIN(ROW(#REF!))+1), ROW(213:213))),"")</f>
        <v/>
      </c>
      <c r="D216" s="6" t="str">
        <f t="array" ref="D216">IFERROR(INDEX(#REF!, SMALL(IF(ISERROR(#REF!), "", ROW(#REF!)-MIN(ROW(#REF!))+1), ROW(213:213))),"")</f>
        <v/>
      </c>
      <c r="E216" s="6" t="str">
        <f t="array" ref="E216">IFERROR(INDEX(#REF!, SMALL(IF(ISERROR(#REF!), "", ROW(#REF!)-MIN(ROW(#REF!))+1), ROW(213:213))),"")</f>
        <v/>
      </c>
      <c r="F216" s="6" t="str">
        <f t="array" ref="F216">IFERROR(INDEX(#REF!, SMALL(IF(ISERROR(#REF!), "", ROW(#REF!)-MIN(ROW(#REF!))+1), ROW(215:215))),"")</f>
        <v/>
      </c>
    </row>
    <row r="217" spans="1:6" x14ac:dyDescent="0.25">
      <c r="A217" s="6" t="str">
        <f t="array" ref="A217">IFERROR(INDEX(#REF!, SMALL(IF(ISERROR(#REF!), "", ROW(#REF!)-MIN(ROW(#REF!))+1), ROW(214:214))),"")</f>
        <v/>
      </c>
      <c r="B217" s="6" t="str">
        <f t="array" ref="B217">IFERROR(INDEX(#REF!, SMALL(IF(ISERROR(#REF!), "", ROW(#REF!)-MIN(ROW(#REF!))+1), ROW(214:214))),"")</f>
        <v/>
      </c>
      <c r="C217" s="6" t="str">
        <f t="array" ref="C217">IFERROR(INDEX(#REF!, SMALL(IF(ISERROR(#REF!), "", ROW(#REF!)-MIN(ROW(#REF!))+1), ROW(214:214))),"")</f>
        <v/>
      </c>
      <c r="D217" s="6" t="str">
        <f t="array" ref="D217">IFERROR(INDEX(#REF!, SMALL(IF(ISERROR(#REF!), "", ROW(#REF!)-MIN(ROW(#REF!))+1), ROW(214:214))),"")</f>
        <v/>
      </c>
      <c r="E217" s="6" t="str">
        <f t="array" ref="E217">IFERROR(INDEX(#REF!, SMALL(IF(ISERROR(#REF!), "", ROW(#REF!)-MIN(ROW(#REF!))+1), ROW(214:214))),"")</f>
        <v/>
      </c>
      <c r="F217" s="6" t="str">
        <f t="array" ref="F217">IFERROR(INDEX(#REF!, SMALL(IF(ISERROR(#REF!), "", ROW(#REF!)-MIN(ROW(#REF!))+1), ROW(216:216))),"")</f>
        <v/>
      </c>
    </row>
    <row r="218" spans="1:6" x14ac:dyDescent="0.25">
      <c r="A218" s="6" t="str">
        <f t="array" ref="A218">IFERROR(INDEX(#REF!, SMALL(IF(ISERROR(#REF!), "", ROW(#REF!)-MIN(ROW(#REF!))+1), ROW(215:215))),"")</f>
        <v/>
      </c>
      <c r="B218" s="6" t="str">
        <f t="array" ref="B218">IFERROR(INDEX(#REF!, SMALL(IF(ISERROR(#REF!), "", ROW(#REF!)-MIN(ROW(#REF!))+1), ROW(215:215))),"")</f>
        <v/>
      </c>
      <c r="C218" s="6" t="str">
        <f t="array" ref="C218">IFERROR(INDEX(#REF!, SMALL(IF(ISERROR(#REF!), "", ROW(#REF!)-MIN(ROW(#REF!))+1), ROW(215:215))),"")</f>
        <v/>
      </c>
      <c r="D218" s="6" t="str">
        <f t="array" ref="D218">IFERROR(INDEX(#REF!, SMALL(IF(ISERROR(#REF!), "", ROW(#REF!)-MIN(ROW(#REF!))+1), ROW(215:215))),"")</f>
        <v/>
      </c>
      <c r="E218" s="6" t="str">
        <f t="array" ref="E218">IFERROR(INDEX(#REF!, SMALL(IF(ISERROR(#REF!), "", ROW(#REF!)-MIN(ROW(#REF!))+1), ROW(215:215))),"")</f>
        <v/>
      </c>
      <c r="F218" s="6" t="str">
        <f t="array" ref="F218">IFERROR(INDEX(#REF!, SMALL(IF(ISERROR(#REF!), "", ROW(#REF!)-MIN(ROW(#REF!))+1), ROW(217:217))),"")</f>
        <v/>
      </c>
    </row>
    <row r="219" spans="1:6" x14ac:dyDescent="0.25">
      <c r="A219" s="6" t="str">
        <f t="array" ref="A219">IFERROR(INDEX(#REF!, SMALL(IF(ISERROR(#REF!), "", ROW(#REF!)-MIN(ROW(#REF!))+1), ROW(216:216))),"")</f>
        <v/>
      </c>
      <c r="B219" s="6" t="str">
        <f t="array" ref="B219">IFERROR(INDEX(#REF!, SMALL(IF(ISERROR(#REF!), "", ROW(#REF!)-MIN(ROW(#REF!))+1), ROW(216:216))),"")</f>
        <v/>
      </c>
      <c r="C219" s="6" t="str">
        <f t="array" ref="C219">IFERROR(INDEX(#REF!, SMALL(IF(ISERROR(#REF!), "", ROW(#REF!)-MIN(ROW(#REF!))+1), ROW(216:216))),"")</f>
        <v/>
      </c>
      <c r="D219" s="6" t="str">
        <f t="array" ref="D219">IFERROR(INDEX(#REF!, SMALL(IF(ISERROR(#REF!), "", ROW(#REF!)-MIN(ROW(#REF!))+1), ROW(216:216))),"")</f>
        <v/>
      </c>
      <c r="E219" s="6" t="str">
        <f t="array" ref="E219">IFERROR(INDEX(#REF!, SMALL(IF(ISERROR(#REF!), "", ROW(#REF!)-MIN(ROW(#REF!))+1), ROW(216:216))),"")</f>
        <v/>
      </c>
      <c r="F219" s="6" t="str">
        <f t="array" ref="F219">IFERROR(INDEX(#REF!, SMALL(IF(ISERROR(#REF!), "", ROW(#REF!)-MIN(ROW(#REF!))+1), ROW(218:218))),"")</f>
        <v/>
      </c>
    </row>
    <row r="220" spans="1:6" x14ac:dyDescent="0.25">
      <c r="A220" s="6" t="str">
        <f t="array" ref="A220">IFERROR(INDEX(#REF!, SMALL(IF(ISERROR(#REF!), "", ROW(#REF!)-MIN(ROW(#REF!))+1), ROW(217:217))),"")</f>
        <v/>
      </c>
      <c r="B220" s="6" t="str">
        <f t="array" ref="B220">IFERROR(INDEX(#REF!, SMALL(IF(ISERROR(#REF!), "", ROW(#REF!)-MIN(ROW(#REF!))+1), ROW(217:217))),"")</f>
        <v/>
      </c>
      <c r="C220" s="6" t="str">
        <f t="array" ref="C220">IFERROR(INDEX(#REF!, SMALL(IF(ISERROR(#REF!), "", ROW(#REF!)-MIN(ROW(#REF!))+1), ROW(217:217))),"")</f>
        <v/>
      </c>
      <c r="D220" s="6" t="str">
        <f t="array" ref="D220">IFERROR(INDEX(#REF!, SMALL(IF(ISERROR(#REF!), "", ROW(#REF!)-MIN(ROW(#REF!))+1), ROW(217:217))),"")</f>
        <v/>
      </c>
      <c r="E220" s="6" t="str">
        <f t="array" ref="E220">IFERROR(INDEX(#REF!, SMALL(IF(ISERROR(#REF!), "", ROW(#REF!)-MIN(ROW(#REF!))+1), ROW(217:217))),"")</f>
        <v/>
      </c>
      <c r="F220" s="6" t="str">
        <f t="array" ref="F220">IFERROR(INDEX(#REF!, SMALL(IF(ISERROR(#REF!), "", ROW(#REF!)-MIN(ROW(#REF!))+1), ROW(219:219))),"")</f>
        <v/>
      </c>
    </row>
    <row r="221" spans="1:6" x14ac:dyDescent="0.25">
      <c r="A221" s="6" t="str">
        <f t="array" ref="A221">IFERROR(INDEX(#REF!, SMALL(IF(ISERROR(#REF!), "", ROW(#REF!)-MIN(ROW(#REF!))+1), ROW(218:218))),"")</f>
        <v/>
      </c>
      <c r="B221" s="6" t="str">
        <f t="array" ref="B221">IFERROR(INDEX(#REF!, SMALL(IF(ISERROR(#REF!), "", ROW(#REF!)-MIN(ROW(#REF!))+1), ROW(218:218))),"")</f>
        <v/>
      </c>
      <c r="C221" s="6" t="str">
        <f t="array" ref="C221">IFERROR(INDEX(#REF!, SMALL(IF(ISERROR(#REF!), "", ROW(#REF!)-MIN(ROW(#REF!))+1), ROW(218:218))),"")</f>
        <v/>
      </c>
      <c r="D221" s="6" t="str">
        <f t="array" ref="D221">IFERROR(INDEX(#REF!, SMALL(IF(ISERROR(#REF!), "", ROW(#REF!)-MIN(ROW(#REF!))+1), ROW(218:218))),"")</f>
        <v/>
      </c>
      <c r="E221" s="6" t="str">
        <f t="array" ref="E221">IFERROR(INDEX(#REF!, SMALL(IF(ISERROR(#REF!), "", ROW(#REF!)-MIN(ROW(#REF!))+1), ROW(218:218))),"")</f>
        <v/>
      </c>
      <c r="F221" s="6" t="str">
        <f t="array" ref="F221">IFERROR(INDEX(#REF!, SMALL(IF(ISERROR(#REF!), "", ROW(#REF!)-MIN(ROW(#REF!))+1), ROW(220:220))),"")</f>
        <v/>
      </c>
    </row>
    <row r="222" spans="1:6" x14ac:dyDescent="0.25">
      <c r="A222" s="6" t="str">
        <f t="array" ref="A222">IFERROR(INDEX(#REF!, SMALL(IF(ISERROR(#REF!), "", ROW(#REF!)-MIN(ROW(#REF!))+1), ROW(219:219))),"")</f>
        <v/>
      </c>
      <c r="B222" s="6" t="str">
        <f t="array" ref="B222">IFERROR(INDEX(#REF!, SMALL(IF(ISERROR(#REF!), "", ROW(#REF!)-MIN(ROW(#REF!))+1), ROW(219:219))),"")</f>
        <v/>
      </c>
      <c r="C222" s="6" t="str">
        <f t="array" ref="C222">IFERROR(INDEX(#REF!, SMALL(IF(ISERROR(#REF!), "", ROW(#REF!)-MIN(ROW(#REF!))+1), ROW(219:219))),"")</f>
        <v/>
      </c>
      <c r="D222" s="6" t="str">
        <f t="array" ref="D222">IFERROR(INDEX(#REF!, SMALL(IF(ISERROR(#REF!), "", ROW(#REF!)-MIN(ROW(#REF!))+1), ROW(219:219))),"")</f>
        <v/>
      </c>
      <c r="E222" s="6" t="str">
        <f t="array" ref="E222">IFERROR(INDEX(#REF!, SMALL(IF(ISERROR(#REF!), "", ROW(#REF!)-MIN(ROW(#REF!))+1), ROW(219:219))),"")</f>
        <v/>
      </c>
      <c r="F222" s="6" t="str">
        <f t="array" ref="F222">IFERROR(INDEX(#REF!, SMALL(IF(ISERROR(#REF!), "", ROW(#REF!)-MIN(ROW(#REF!))+1), ROW(221:221))),"")</f>
        <v/>
      </c>
    </row>
    <row r="223" spans="1:6" x14ac:dyDescent="0.25">
      <c r="A223" s="6" t="str">
        <f t="array" ref="A223">IFERROR(INDEX(#REF!, SMALL(IF(ISERROR(#REF!), "", ROW(#REF!)-MIN(ROW(#REF!))+1), ROW(220:220))),"")</f>
        <v/>
      </c>
      <c r="B223" s="6" t="str">
        <f t="array" ref="B223">IFERROR(INDEX(#REF!, SMALL(IF(ISERROR(#REF!), "", ROW(#REF!)-MIN(ROW(#REF!))+1), ROW(220:220))),"")</f>
        <v/>
      </c>
      <c r="C223" s="6" t="str">
        <f t="array" ref="C223">IFERROR(INDEX(#REF!, SMALL(IF(ISERROR(#REF!), "", ROW(#REF!)-MIN(ROW(#REF!))+1), ROW(220:220))),"")</f>
        <v/>
      </c>
      <c r="D223" s="6" t="str">
        <f t="array" ref="D223">IFERROR(INDEX(#REF!, SMALL(IF(ISERROR(#REF!), "", ROW(#REF!)-MIN(ROW(#REF!))+1), ROW(220:220))),"")</f>
        <v/>
      </c>
      <c r="E223" s="6" t="str">
        <f t="array" ref="E223">IFERROR(INDEX(#REF!, SMALL(IF(ISERROR(#REF!), "", ROW(#REF!)-MIN(ROW(#REF!))+1), ROW(220:220))),"")</f>
        <v/>
      </c>
      <c r="F223" s="6" t="str">
        <f t="array" ref="F223">IFERROR(INDEX(#REF!, SMALL(IF(ISERROR(#REF!), "", ROW(#REF!)-MIN(ROW(#REF!))+1), ROW(222:222))),"")</f>
        <v/>
      </c>
    </row>
    <row r="224" spans="1:6" x14ac:dyDescent="0.25">
      <c r="A224" s="6" t="str">
        <f t="array" ref="A224">IFERROR(INDEX(#REF!, SMALL(IF(ISERROR(#REF!), "", ROW(#REF!)-MIN(ROW(#REF!))+1), ROW(221:221))),"")</f>
        <v/>
      </c>
      <c r="B224" s="6" t="str">
        <f t="array" ref="B224">IFERROR(INDEX(#REF!, SMALL(IF(ISERROR(#REF!), "", ROW(#REF!)-MIN(ROW(#REF!))+1), ROW(221:221))),"")</f>
        <v/>
      </c>
      <c r="C224" s="6" t="str">
        <f t="array" ref="C224">IFERROR(INDEX(#REF!, SMALL(IF(ISERROR(#REF!), "", ROW(#REF!)-MIN(ROW(#REF!))+1), ROW(221:221))),"")</f>
        <v/>
      </c>
      <c r="D224" s="6" t="str">
        <f t="array" ref="D224">IFERROR(INDEX(#REF!, SMALL(IF(ISERROR(#REF!), "", ROW(#REF!)-MIN(ROW(#REF!))+1), ROW(221:221))),"")</f>
        <v/>
      </c>
      <c r="E224" s="6" t="str">
        <f t="array" ref="E224">IFERROR(INDEX(#REF!, SMALL(IF(ISERROR(#REF!), "", ROW(#REF!)-MIN(ROW(#REF!))+1), ROW(221:221))),"")</f>
        <v/>
      </c>
      <c r="F224" s="6" t="str">
        <f t="array" ref="F224">IFERROR(INDEX(#REF!, SMALL(IF(ISERROR(#REF!), "", ROW(#REF!)-MIN(ROW(#REF!))+1), ROW(223:223))),"")</f>
        <v/>
      </c>
    </row>
    <row r="225" spans="1:6" x14ac:dyDescent="0.25">
      <c r="A225" s="6" t="str">
        <f t="array" ref="A225">IFERROR(INDEX(#REF!, SMALL(IF(ISERROR(#REF!), "", ROW(#REF!)-MIN(ROW(#REF!))+1), ROW(222:222))),"")</f>
        <v/>
      </c>
      <c r="B225" s="6" t="str">
        <f t="array" ref="B225">IFERROR(INDEX(#REF!, SMALL(IF(ISERROR(#REF!), "", ROW(#REF!)-MIN(ROW(#REF!))+1), ROW(222:222))),"")</f>
        <v/>
      </c>
      <c r="C225" s="6" t="str">
        <f t="array" ref="C225">IFERROR(INDEX(#REF!, SMALL(IF(ISERROR(#REF!), "", ROW(#REF!)-MIN(ROW(#REF!))+1), ROW(222:222))),"")</f>
        <v/>
      </c>
      <c r="D225" s="6" t="str">
        <f t="array" ref="D225">IFERROR(INDEX(#REF!, SMALL(IF(ISERROR(#REF!), "", ROW(#REF!)-MIN(ROW(#REF!))+1), ROW(222:222))),"")</f>
        <v/>
      </c>
      <c r="E225" s="6" t="str">
        <f t="array" ref="E225">IFERROR(INDEX(#REF!, SMALL(IF(ISERROR(#REF!), "", ROW(#REF!)-MIN(ROW(#REF!))+1), ROW(222:222))),"")</f>
        <v/>
      </c>
      <c r="F225" s="6" t="str">
        <f t="array" ref="F225">IFERROR(INDEX(#REF!, SMALL(IF(ISERROR(#REF!), "", ROW(#REF!)-MIN(ROW(#REF!))+1), ROW(224:224))),"")</f>
        <v/>
      </c>
    </row>
    <row r="226" spans="1:6" x14ac:dyDescent="0.25">
      <c r="A226" s="6" t="str">
        <f t="array" ref="A226">IFERROR(INDEX(#REF!, SMALL(IF(ISERROR(#REF!), "", ROW(#REF!)-MIN(ROW(#REF!))+1), ROW(223:223))),"")</f>
        <v/>
      </c>
      <c r="B226" s="6" t="str">
        <f t="array" ref="B226">IFERROR(INDEX(#REF!, SMALL(IF(ISERROR(#REF!), "", ROW(#REF!)-MIN(ROW(#REF!))+1), ROW(223:223))),"")</f>
        <v/>
      </c>
      <c r="C226" s="6" t="str">
        <f t="array" ref="C226">IFERROR(INDEX(#REF!, SMALL(IF(ISERROR(#REF!), "", ROW(#REF!)-MIN(ROW(#REF!))+1), ROW(223:223))),"")</f>
        <v/>
      </c>
      <c r="D226" s="6" t="str">
        <f t="array" ref="D226">IFERROR(INDEX(#REF!, SMALL(IF(ISERROR(#REF!), "", ROW(#REF!)-MIN(ROW(#REF!))+1), ROW(223:223))),"")</f>
        <v/>
      </c>
      <c r="E226" s="6" t="str">
        <f t="array" ref="E226">IFERROR(INDEX(#REF!, SMALL(IF(ISERROR(#REF!), "", ROW(#REF!)-MIN(ROW(#REF!))+1), ROW(223:223))),"")</f>
        <v/>
      </c>
      <c r="F226" s="6" t="str">
        <f t="array" ref="F226">IFERROR(INDEX(#REF!, SMALL(IF(ISERROR(#REF!), "", ROW(#REF!)-MIN(ROW(#REF!))+1), ROW(225:225))),"")</f>
        <v/>
      </c>
    </row>
    <row r="227" spans="1:6" x14ac:dyDescent="0.25">
      <c r="A227" s="6" t="str">
        <f t="array" ref="A227">IFERROR(INDEX(#REF!, SMALL(IF(ISERROR(#REF!), "", ROW(#REF!)-MIN(ROW(#REF!))+1), ROW(224:224))),"")</f>
        <v/>
      </c>
      <c r="B227" s="6" t="str">
        <f t="array" ref="B227">IFERROR(INDEX(#REF!, SMALL(IF(ISERROR(#REF!), "", ROW(#REF!)-MIN(ROW(#REF!))+1), ROW(224:224))),"")</f>
        <v/>
      </c>
      <c r="C227" s="6" t="str">
        <f t="array" ref="C227">IFERROR(INDEX(#REF!, SMALL(IF(ISERROR(#REF!), "", ROW(#REF!)-MIN(ROW(#REF!))+1), ROW(224:224))),"")</f>
        <v/>
      </c>
      <c r="D227" s="6" t="str">
        <f t="array" ref="D227">IFERROR(INDEX(#REF!, SMALL(IF(ISERROR(#REF!), "", ROW(#REF!)-MIN(ROW(#REF!))+1), ROW(224:224))),"")</f>
        <v/>
      </c>
      <c r="E227" s="6" t="str">
        <f t="array" ref="E227">IFERROR(INDEX(#REF!, SMALL(IF(ISERROR(#REF!), "", ROW(#REF!)-MIN(ROW(#REF!))+1), ROW(224:224))),"")</f>
        <v/>
      </c>
      <c r="F227" s="6" t="str">
        <f t="array" ref="F227">IFERROR(INDEX(#REF!, SMALL(IF(ISERROR(#REF!), "", ROW(#REF!)-MIN(ROW(#REF!))+1), ROW(226:226))),"")</f>
        <v/>
      </c>
    </row>
    <row r="228" spans="1:6" x14ac:dyDescent="0.25">
      <c r="A228" s="6" t="str">
        <f t="array" ref="A228">IFERROR(INDEX(#REF!, SMALL(IF(ISERROR(#REF!), "", ROW(#REF!)-MIN(ROW(#REF!))+1), ROW(225:225))),"")</f>
        <v/>
      </c>
      <c r="B228" s="6" t="str">
        <f t="array" ref="B228">IFERROR(INDEX(#REF!, SMALL(IF(ISERROR(#REF!), "", ROW(#REF!)-MIN(ROW(#REF!))+1), ROW(225:225))),"")</f>
        <v/>
      </c>
      <c r="C228" s="6" t="str">
        <f t="array" ref="C228">IFERROR(INDEX(#REF!, SMALL(IF(ISERROR(#REF!), "", ROW(#REF!)-MIN(ROW(#REF!))+1), ROW(225:225))),"")</f>
        <v/>
      </c>
      <c r="D228" s="6" t="str">
        <f t="array" ref="D228">IFERROR(INDEX(#REF!, SMALL(IF(ISERROR(#REF!), "", ROW(#REF!)-MIN(ROW(#REF!))+1), ROW(225:225))),"")</f>
        <v/>
      </c>
      <c r="E228" s="6" t="str">
        <f t="array" ref="E228">IFERROR(INDEX(#REF!, SMALL(IF(ISERROR(#REF!), "", ROW(#REF!)-MIN(ROW(#REF!))+1), ROW(225:225))),"")</f>
        <v/>
      </c>
      <c r="F228" s="6" t="str">
        <f t="array" ref="F228">IFERROR(INDEX(#REF!, SMALL(IF(ISERROR(#REF!), "", ROW(#REF!)-MIN(ROW(#REF!))+1), ROW(227:227))),"")</f>
        <v/>
      </c>
    </row>
    <row r="229" spans="1:6" x14ac:dyDescent="0.25">
      <c r="A229" s="6" t="str">
        <f t="array" ref="A229">IFERROR(INDEX(#REF!, SMALL(IF(ISERROR(#REF!), "", ROW(#REF!)-MIN(ROW(#REF!))+1), ROW(226:226))),"")</f>
        <v/>
      </c>
      <c r="B229" s="6" t="str">
        <f t="array" ref="B229">IFERROR(INDEX(#REF!, SMALL(IF(ISERROR(#REF!), "", ROW(#REF!)-MIN(ROW(#REF!))+1), ROW(226:226))),"")</f>
        <v/>
      </c>
      <c r="C229" s="6" t="str">
        <f t="array" ref="C229">IFERROR(INDEX(#REF!, SMALL(IF(ISERROR(#REF!), "", ROW(#REF!)-MIN(ROW(#REF!))+1), ROW(226:226))),"")</f>
        <v/>
      </c>
      <c r="D229" s="6" t="str">
        <f t="array" ref="D229">IFERROR(INDEX(#REF!, SMALL(IF(ISERROR(#REF!), "", ROW(#REF!)-MIN(ROW(#REF!))+1), ROW(226:226))),"")</f>
        <v/>
      </c>
      <c r="E229" s="6" t="str">
        <f t="array" ref="E229">IFERROR(INDEX(#REF!, SMALL(IF(ISERROR(#REF!), "", ROW(#REF!)-MIN(ROW(#REF!))+1), ROW(226:226))),"")</f>
        <v/>
      </c>
      <c r="F229" s="6" t="str">
        <f t="array" ref="F229">IFERROR(INDEX(#REF!, SMALL(IF(ISERROR(#REF!), "", ROW(#REF!)-MIN(ROW(#REF!))+1), ROW(228:228))),"")</f>
        <v/>
      </c>
    </row>
    <row r="230" spans="1:6" x14ac:dyDescent="0.25">
      <c r="A230" s="6" t="str">
        <f t="array" ref="A230">IFERROR(INDEX(#REF!, SMALL(IF(ISERROR(#REF!), "", ROW(#REF!)-MIN(ROW(#REF!))+1), ROW(227:227))),"")</f>
        <v/>
      </c>
      <c r="B230" s="6" t="str">
        <f t="array" ref="B230">IFERROR(INDEX(#REF!, SMALL(IF(ISERROR(#REF!), "", ROW(#REF!)-MIN(ROW(#REF!))+1), ROW(227:227))),"")</f>
        <v/>
      </c>
      <c r="C230" s="6" t="str">
        <f t="array" ref="C230">IFERROR(INDEX(#REF!, SMALL(IF(ISERROR(#REF!), "", ROW(#REF!)-MIN(ROW(#REF!))+1), ROW(227:227))),"")</f>
        <v/>
      </c>
      <c r="D230" s="6" t="str">
        <f t="array" ref="D230">IFERROR(INDEX(#REF!, SMALL(IF(ISERROR(#REF!), "", ROW(#REF!)-MIN(ROW(#REF!))+1), ROW(227:227))),"")</f>
        <v/>
      </c>
      <c r="E230" s="6" t="str">
        <f t="array" ref="E230">IFERROR(INDEX(#REF!, SMALL(IF(ISERROR(#REF!), "", ROW(#REF!)-MIN(ROW(#REF!))+1), ROW(227:227))),"")</f>
        <v/>
      </c>
      <c r="F230" s="6" t="str">
        <f t="array" ref="F230">IFERROR(INDEX(#REF!, SMALL(IF(ISERROR(#REF!), "", ROW(#REF!)-MIN(ROW(#REF!))+1), ROW(229:229))),"")</f>
        <v/>
      </c>
    </row>
    <row r="231" spans="1:6" x14ac:dyDescent="0.25">
      <c r="A231" s="6" t="str">
        <f t="array" ref="A231">IFERROR(INDEX(#REF!, SMALL(IF(ISERROR(#REF!), "", ROW(#REF!)-MIN(ROW(#REF!))+1), ROW(228:228))),"")</f>
        <v/>
      </c>
      <c r="B231" s="6" t="str">
        <f t="array" ref="B231">IFERROR(INDEX(#REF!, SMALL(IF(ISERROR(#REF!), "", ROW(#REF!)-MIN(ROW(#REF!))+1), ROW(228:228))),"")</f>
        <v/>
      </c>
      <c r="C231" s="6" t="str">
        <f t="array" ref="C231">IFERROR(INDEX(#REF!, SMALL(IF(ISERROR(#REF!), "", ROW(#REF!)-MIN(ROW(#REF!))+1), ROW(228:228))),"")</f>
        <v/>
      </c>
      <c r="D231" s="6" t="str">
        <f t="array" ref="D231">IFERROR(INDEX(#REF!, SMALL(IF(ISERROR(#REF!), "", ROW(#REF!)-MIN(ROW(#REF!))+1), ROW(228:228))),"")</f>
        <v/>
      </c>
      <c r="E231" s="6" t="str">
        <f t="array" ref="E231">IFERROR(INDEX(#REF!, SMALL(IF(ISERROR(#REF!), "", ROW(#REF!)-MIN(ROW(#REF!))+1), ROW(228:228))),"")</f>
        <v/>
      </c>
      <c r="F231" s="6" t="str">
        <f t="array" ref="F231">IFERROR(INDEX(#REF!, SMALL(IF(ISERROR(#REF!), "", ROW(#REF!)-MIN(ROW(#REF!))+1), ROW(230:230))),"")</f>
        <v/>
      </c>
    </row>
    <row r="232" spans="1:6" x14ac:dyDescent="0.25">
      <c r="A232" s="6" t="str">
        <f t="array" ref="A232">IFERROR(INDEX(#REF!, SMALL(IF(ISERROR(#REF!), "", ROW(#REF!)-MIN(ROW(#REF!))+1), ROW(229:229))),"")</f>
        <v/>
      </c>
      <c r="B232" s="6" t="str">
        <f t="array" ref="B232">IFERROR(INDEX(#REF!, SMALL(IF(ISERROR(#REF!), "", ROW(#REF!)-MIN(ROW(#REF!))+1), ROW(229:229))),"")</f>
        <v/>
      </c>
      <c r="C232" s="6" t="str">
        <f t="array" ref="C232">IFERROR(INDEX(#REF!, SMALL(IF(ISERROR(#REF!), "", ROW(#REF!)-MIN(ROW(#REF!))+1), ROW(229:229))),"")</f>
        <v/>
      </c>
      <c r="D232" s="6" t="str">
        <f t="array" ref="D232">IFERROR(INDEX(#REF!, SMALL(IF(ISERROR(#REF!), "", ROW(#REF!)-MIN(ROW(#REF!))+1), ROW(229:229))),"")</f>
        <v/>
      </c>
      <c r="E232" s="6" t="str">
        <f t="array" ref="E232">IFERROR(INDEX(#REF!, SMALL(IF(ISERROR(#REF!), "", ROW(#REF!)-MIN(ROW(#REF!))+1), ROW(229:229))),"")</f>
        <v/>
      </c>
      <c r="F232" s="6" t="str">
        <f t="array" ref="F232">IFERROR(INDEX(#REF!, SMALL(IF(ISERROR(#REF!), "", ROW(#REF!)-MIN(ROW(#REF!))+1), ROW(231:231))),"")</f>
        <v/>
      </c>
    </row>
    <row r="233" spans="1:6" x14ac:dyDescent="0.25">
      <c r="A233" s="6" t="str">
        <f t="array" ref="A233">IFERROR(INDEX(#REF!, SMALL(IF(ISERROR(#REF!), "", ROW(#REF!)-MIN(ROW(#REF!))+1), ROW(230:230))),"")</f>
        <v/>
      </c>
      <c r="B233" s="6" t="str">
        <f t="array" ref="B233">IFERROR(INDEX(#REF!, SMALL(IF(ISERROR(#REF!), "", ROW(#REF!)-MIN(ROW(#REF!))+1), ROW(230:230))),"")</f>
        <v/>
      </c>
      <c r="C233" s="6" t="str">
        <f t="array" ref="C233">IFERROR(INDEX(#REF!, SMALL(IF(ISERROR(#REF!), "", ROW(#REF!)-MIN(ROW(#REF!))+1), ROW(230:230))),"")</f>
        <v/>
      </c>
      <c r="D233" s="6" t="str">
        <f t="array" ref="D233">IFERROR(INDEX(#REF!, SMALL(IF(ISERROR(#REF!), "", ROW(#REF!)-MIN(ROW(#REF!))+1), ROW(230:230))),"")</f>
        <v/>
      </c>
      <c r="E233" s="6" t="str">
        <f t="array" ref="E233">IFERROR(INDEX(#REF!, SMALL(IF(ISERROR(#REF!), "", ROW(#REF!)-MIN(ROW(#REF!))+1), ROW(230:230))),"")</f>
        <v/>
      </c>
      <c r="F233" s="6" t="str">
        <f t="array" ref="F233">IFERROR(INDEX(#REF!, SMALL(IF(ISERROR(#REF!), "", ROW(#REF!)-MIN(ROW(#REF!))+1), ROW(232:232))),"")</f>
        <v/>
      </c>
    </row>
    <row r="234" spans="1:6" x14ac:dyDescent="0.25">
      <c r="A234" s="6" t="str">
        <f t="array" ref="A234">IFERROR(INDEX(#REF!, SMALL(IF(ISERROR(#REF!), "", ROW(#REF!)-MIN(ROW(#REF!))+1), ROW(231:231))),"")</f>
        <v/>
      </c>
      <c r="B234" s="6" t="str">
        <f t="array" ref="B234">IFERROR(INDEX(#REF!, SMALL(IF(ISERROR(#REF!), "", ROW(#REF!)-MIN(ROW(#REF!))+1), ROW(231:231))),"")</f>
        <v/>
      </c>
      <c r="C234" s="6" t="str">
        <f t="array" ref="C234">IFERROR(INDEX(#REF!, SMALL(IF(ISERROR(#REF!), "", ROW(#REF!)-MIN(ROW(#REF!))+1), ROW(231:231))),"")</f>
        <v/>
      </c>
      <c r="D234" s="6" t="str">
        <f t="array" ref="D234">IFERROR(INDEX(#REF!, SMALL(IF(ISERROR(#REF!), "", ROW(#REF!)-MIN(ROW(#REF!))+1), ROW(231:231))),"")</f>
        <v/>
      </c>
      <c r="E234" s="6" t="str">
        <f t="array" ref="E234">IFERROR(INDEX(#REF!, SMALL(IF(ISERROR(#REF!), "", ROW(#REF!)-MIN(ROW(#REF!))+1), ROW(231:231))),"")</f>
        <v/>
      </c>
      <c r="F234" s="6" t="str">
        <f t="array" ref="F234">IFERROR(INDEX(#REF!, SMALL(IF(ISERROR(#REF!), "", ROW(#REF!)-MIN(ROW(#REF!))+1), ROW(233:233))),"")</f>
        <v/>
      </c>
    </row>
    <row r="235" spans="1:6" x14ac:dyDescent="0.25">
      <c r="A235" s="6" t="str">
        <f t="array" ref="A235">IFERROR(INDEX(#REF!, SMALL(IF(ISERROR(#REF!), "", ROW(#REF!)-MIN(ROW(#REF!))+1), ROW(232:232))),"")</f>
        <v/>
      </c>
      <c r="B235" s="6" t="str">
        <f t="array" ref="B235">IFERROR(INDEX(#REF!, SMALL(IF(ISERROR(#REF!), "", ROW(#REF!)-MIN(ROW(#REF!))+1), ROW(232:232))),"")</f>
        <v/>
      </c>
      <c r="C235" s="6" t="str">
        <f t="array" ref="C235">IFERROR(INDEX(#REF!, SMALL(IF(ISERROR(#REF!), "", ROW(#REF!)-MIN(ROW(#REF!))+1), ROW(232:232))),"")</f>
        <v/>
      </c>
      <c r="D235" s="6" t="str">
        <f t="array" ref="D235">IFERROR(INDEX(#REF!, SMALL(IF(ISERROR(#REF!), "", ROW(#REF!)-MIN(ROW(#REF!))+1), ROW(232:232))),"")</f>
        <v/>
      </c>
      <c r="E235" s="6" t="str">
        <f t="array" ref="E235">IFERROR(INDEX(#REF!, SMALL(IF(ISERROR(#REF!), "", ROW(#REF!)-MIN(ROW(#REF!))+1), ROW(232:232))),"")</f>
        <v/>
      </c>
      <c r="F235" s="6" t="str">
        <f t="array" ref="F235">IFERROR(INDEX(#REF!, SMALL(IF(ISERROR(#REF!), "", ROW(#REF!)-MIN(ROW(#REF!))+1), ROW(234:234))),"")</f>
        <v/>
      </c>
    </row>
    <row r="236" spans="1:6" x14ac:dyDescent="0.25">
      <c r="A236" s="6" t="str">
        <f t="array" ref="A236">IFERROR(INDEX(#REF!, SMALL(IF(ISERROR(#REF!), "", ROW(#REF!)-MIN(ROW(#REF!))+1), ROW(233:233))),"")</f>
        <v/>
      </c>
      <c r="B236" s="6" t="str">
        <f t="array" ref="B236">IFERROR(INDEX(#REF!, SMALL(IF(ISERROR(#REF!), "", ROW(#REF!)-MIN(ROW(#REF!))+1), ROW(233:233))),"")</f>
        <v/>
      </c>
      <c r="C236" s="6" t="str">
        <f t="array" ref="C236">IFERROR(INDEX(#REF!, SMALL(IF(ISERROR(#REF!), "", ROW(#REF!)-MIN(ROW(#REF!))+1), ROW(233:233))),"")</f>
        <v/>
      </c>
      <c r="D236" s="6" t="str">
        <f t="array" ref="D236">IFERROR(INDEX(#REF!, SMALL(IF(ISERROR(#REF!), "", ROW(#REF!)-MIN(ROW(#REF!))+1), ROW(233:233))),"")</f>
        <v/>
      </c>
      <c r="E236" s="6" t="str">
        <f t="array" ref="E236">IFERROR(INDEX(#REF!, SMALL(IF(ISERROR(#REF!), "", ROW(#REF!)-MIN(ROW(#REF!))+1), ROW(233:233))),"")</f>
        <v/>
      </c>
      <c r="F236" s="6" t="str">
        <f t="array" ref="F236">IFERROR(INDEX(#REF!, SMALL(IF(ISERROR(#REF!), "", ROW(#REF!)-MIN(ROW(#REF!))+1), ROW(235:235))),"")</f>
        <v/>
      </c>
    </row>
    <row r="237" spans="1:6" x14ac:dyDescent="0.25">
      <c r="A237" s="6" t="str">
        <f t="array" ref="A237">IFERROR(INDEX(#REF!, SMALL(IF(ISERROR(#REF!), "", ROW(#REF!)-MIN(ROW(#REF!))+1), ROW(234:234))),"")</f>
        <v/>
      </c>
      <c r="B237" s="6" t="str">
        <f t="array" ref="B237">IFERROR(INDEX(#REF!, SMALL(IF(ISERROR(#REF!), "", ROW(#REF!)-MIN(ROW(#REF!))+1), ROW(234:234))),"")</f>
        <v/>
      </c>
      <c r="C237" s="6" t="str">
        <f t="array" ref="C237">IFERROR(INDEX(#REF!, SMALL(IF(ISERROR(#REF!), "", ROW(#REF!)-MIN(ROW(#REF!))+1), ROW(234:234))),"")</f>
        <v/>
      </c>
      <c r="D237" s="6" t="str">
        <f t="array" ref="D237">IFERROR(INDEX(#REF!, SMALL(IF(ISERROR(#REF!), "", ROW(#REF!)-MIN(ROW(#REF!))+1), ROW(234:234))),"")</f>
        <v/>
      </c>
      <c r="E237" s="6" t="str">
        <f t="array" ref="E237">IFERROR(INDEX(#REF!, SMALL(IF(ISERROR(#REF!), "", ROW(#REF!)-MIN(ROW(#REF!))+1), ROW(234:234))),"")</f>
        <v/>
      </c>
      <c r="F237" s="6" t="str">
        <f t="array" ref="F237">IFERROR(INDEX(#REF!, SMALL(IF(ISERROR(#REF!), "", ROW(#REF!)-MIN(ROW(#REF!))+1), ROW(236:236))),"")</f>
        <v/>
      </c>
    </row>
    <row r="238" spans="1:6" x14ac:dyDescent="0.25">
      <c r="A238" s="6" t="str">
        <f t="array" ref="A238">IFERROR(INDEX(#REF!, SMALL(IF(ISERROR(#REF!), "", ROW(#REF!)-MIN(ROW(#REF!))+1), ROW(235:235))),"")</f>
        <v/>
      </c>
      <c r="B238" s="6" t="str">
        <f t="array" ref="B238">IFERROR(INDEX(#REF!, SMALL(IF(ISERROR(#REF!), "", ROW(#REF!)-MIN(ROW(#REF!))+1), ROW(235:235))),"")</f>
        <v/>
      </c>
      <c r="C238" s="6" t="str">
        <f t="array" ref="C238">IFERROR(INDEX(#REF!, SMALL(IF(ISERROR(#REF!), "", ROW(#REF!)-MIN(ROW(#REF!))+1), ROW(235:235))),"")</f>
        <v/>
      </c>
      <c r="D238" s="6" t="str">
        <f t="array" ref="D238">IFERROR(INDEX(#REF!, SMALL(IF(ISERROR(#REF!), "", ROW(#REF!)-MIN(ROW(#REF!))+1), ROW(235:235))),"")</f>
        <v/>
      </c>
      <c r="E238" s="6" t="str">
        <f t="array" ref="E238">IFERROR(INDEX(#REF!, SMALL(IF(ISERROR(#REF!), "", ROW(#REF!)-MIN(ROW(#REF!))+1), ROW(235:235))),"")</f>
        <v/>
      </c>
      <c r="F238" s="6" t="str">
        <f t="array" ref="F238">IFERROR(INDEX(#REF!, SMALL(IF(ISERROR(#REF!), "", ROW(#REF!)-MIN(ROW(#REF!))+1), ROW(237:237))),"")</f>
        <v/>
      </c>
    </row>
    <row r="239" spans="1:6" x14ac:dyDescent="0.25">
      <c r="A239" s="6" t="str">
        <f t="array" ref="A239">IFERROR(INDEX(#REF!, SMALL(IF(ISERROR(#REF!), "", ROW(#REF!)-MIN(ROW(#REF!))+1), ROW(236:236))),"")</f>
        <v/>
      </c>
      <c r="B239" s="6" t="str">
        <f t="array" ref="B239">IFERROR(INDEX(#REF!, SMALL(IF(ISERROR(#REF!), "", ROW(#REF!)-MIN(ROW(#REF!))+1), ROW(236:236))),"")</f>
        <v/>
      </c>
      <c r="C239" s="6" t="str">
        <f t="array" ref="C239">IFERROR(INDEX(#REF!, SMALL(IF(ISERROR(#REF!), "", ROW(#REF!)-MIN(ROW(#REF!))+1), ROW(236:236))),"")</f>
        <v/>
      </c>
      <c r="D239" s="6" t="str">
        <f t="array" ref="D239">IFERROR(INDEX(#REF!, SMALL(IF(ISERROR(#REF!), "", ROW(#REF!)-MIN(ROW(#REF!))+1), ROW(236:236))),"")</f>
        <v/>
      </c>
      <c r="E239" s="6" t="str">
        <f t="array" ref="E239">IFERROR(INDEX(#REF!, SMALL(IF(ISERROR(#REF!), "", ROW(#REF!)-MIN(ROW(#REF!))+1), ROW(236:236))),"")</f>
        <v/>
      </c>
      <c r="F239" s="6" t="str">
        <f t="array" ref="F239">IFERROR(INDEX(#REF!, SMALL(IF(ISERROR(#REF!), "", ROW(#REF!)-MIN(ROW(#REF!))+1), ROW(238:238))),"")</f>
        <v/>
      </c>
    </row>
    <row r="240" spans="1:6" x14ac:dyDescent="0.25">
      <c r="A240" s="6" t="str">
        <f t="array" ref="A240">IFERROR(INDEX(#REF!, SMALL(IF(ISERROR(#REF!), "", ROW(#REF!)-MIN(ROW(#REF!))+1), ROW(237:237))),"")</f>
        <v/>
      </c>
      <c r="B240" s="6" t="str">
        <f t="array" ref="B240">IFERROR(INDEX(#REF!, SMALL(IF(ISERROR(#REF!), "", ROW(#REF!)-MIN(ROW(#REF!))+1), ROW(237:237))),"")</f>
        <v/>
      </c>
      <c r="C240" s="6" t="str">
        <f t="array" ref="C240">IFERROR(INDEX(#REF!, SMALL(IF(ISERROR(#REF!), "", ROW(#REF!)-MIN(ROW(#REF!))+1), ROW(237:237))),"")</f>
        <v/>
      </c>
      <c r="D240" s="6" t="str">
        <f t="array" ref="D240">IFERROR(INDEX(#REF!, SMALL(IF(ISERROR(#REF!), "", ROW(#REF!)-MIN(ROW(#REF!))+1), ROW(237:237))),"")</f>
        <v/>
      </c>
      <c r="E240" s="6" t="str">
        <f t="array" ref="E240">IFERROR(INDEX(#REF!, SMALL(IF(ISERROR(#REF!), "", ROW(#REF!)-MIN(ROW(#REF!))+1), ROW(237:237))),"")</f>
        <v/>
      </c>
      <c r="F240" s="6" t="str">
        <f t="array" ref="F240">IFERROR(INDEX(#REF!, SMALL(IF(ISERROR(#REF!), "", ROW(#REF!)-MIN(ROW(#REF!))+1), ROW(239:239))),"")</f>
        <v/>
      </c>
    </row>
    <row r="241" spans="1:6" x14ac:dyDescent="0.25">
      <c r="A241" s="6" t="str">
        <f t="array" ref="A241">IFERROR(INDEX(#REF!, SMALL(IF(ISERROR(#REF!), "", ROW(#REF!)-MIN(ROW(#REF!))+1), ROW(238:238))),"")</f>
        <v/>
      </c>
      <c r="B241" s="6" t="str">
        <f t="array" ref="B241">IFERROR(INDEX(#REF!, SMALL(IF(ISERROR(#REF!), "", ROW(#REF!)-MIN(ROW(#REF!))+1), ROW(238:238))),"")</f>
        <v/>
      </c>
      <c r="C241" s="6" t="str">
        <f t="array" ref="C241">IFERROR(INDEX(#REF!, SMALL(IF(ISERROR(#REF!), "", ROW(#REF!)-MIN(ROW(#REF!))+1), ROW(238:238))),"")</f>
        <v/>
      </c>
      <c r="D241" s="6" t="str">
        <f t="array" ref="D241">IFERROR(INDEX(#REF!, SMALL(IF(ISERROR(#REF!), "", ROW(#REF!)-MIN(ROW(#REF!))+1), ROW(238:238))),"")</f>
        <v/>
      </c>
      <c r="E241" s="6" t="str">
        <f t="array" ref="E241">IFERROR(INDEX(#REF!, SMALL(IF(ISERROR(#REF!), "", ROW(#REF!)-MIN(ROW(#REF!))+1), ROW(238:238))),"")</f>
        <v/>
      </c>
      <c r="F241" s="6" t="str">
        <f t="array" ref="F241">IFERROR(INDEX(#REF!, SMALL(IF(ISERROR(#REF!), "", ROW(#REF!)-MIN(ROW(#REF!))+1), ROW(240:240))),"")</f>
        <v/>
      </c>
    </row>
    <row r="242" spans="1:6" x14ac:dyDescent="0.25">
      <c r="A242" s="6" t="str">
        <f t="array" ref="A242">IFERROR(INDEX(#REF!, SMALL(IF(ISERROR(#REF!), "", ROW(#REF!)-MIN(ROW(#REF!))+1), ROW(239:239))),"")</f>
        <v/>
      </c>
      <c r="B242" s="6" t="str">
        <f t="array" ref="B242">IFERROR(INDEX(#REF!, SMALL(IF(ISERROR(#REF!), "", ROW(#REF!)-MIN(ROW(#REF!))+1), ROW(239:239))),"")</f>
        <v/>
      </c>
      <c r="C242" s="6" t="str">
        <f t="array" ref="C242">IFERROR(INDEX(#REF!, SMALL(IF(ISERROR(#REF!), "", ROW(#REF!)-MIN(ROW(#REF!))+1), ROW(239:239))),"")</f>
        <v/>
      </c>
      <c r="D242" s="6" t="str">
        <f t="array" ref="D242">IFERROR(INDEX(#REF!, SMALL(IF(ISERROR(#REF!), "", ROW(#REF!)-MIN(ROW(#REF!))+1), ROW(239:239))),"")</f>
        <v/>
      </c>
      <c r="E242" s="6" t="str">
        <f t="array" ref="E242">IFERROR(INDEX(#REF!, SMALL(IF(ISERROR(#REF!), "", ROW(#REF!)-MIN(ROW(#REF!))+1), ROW(239:239))),"")</f>
        <v/>
      </c>
      <c r="F242" s="6" t="str">
        <f t="array" ref="F242">IFERROR(INDEX(#REF!, SMALL(IF(ISERROR(#REF!), "", ROW(#REF!)-MIN(ROW(#REF!))+1), ROW(241:241))),"")</f>
        <v/>
      </c>
    </row>
    <row r="243" spans="1:6" x14ac:dyDescent="0.25">
      <c r="A243" s="6" t="str">
        <f t="array" ref="A243">IFERROR(INDEX(#REF!, SMALL(IF(ISERROR(#REF!), "", ROW(#REF!)-MIN(ROW(#REF!))+1), ROW(240:240))),"")</f>
        <v/>
      </c>
      <c r="B243" s="6" t="str">
        <f t="array" ref="B243">IFERROR(INDEX(#REF!, SMALL(IF(ISERROR(#REF!), "", ROW(#REF!)-MIN(ROW(#REF!))+1), ROW(240:240))),"")</f>
        <v/>
      </c>
      <c r="C243" s="6" t="str">
        <f t="array" ref="C243">IFERROR(INDEX(#REF!, SMALL(IF(ISERROR(#REF!), "", ROW(#REF!)-MIN(ROW(#REF!))+1), ROW(240:240))),"")</f>
        <v/>
      </c>
      <c r="D243" s="6" t="str">
        <f t="array" ref="D243">IFERROR(INDEX(#REF!, SMALL(IF(ISERROR(#REF!), "", ROW(#REF!)-MIN(ROW(#REF!))+1), ROW(240:240))),"")</f>
        <v/>
      </c>
      <c r="E243" s="6" t="str">
        <f t="array" ref="E243">IFERROR(INDEX(#REF!, SMALL(IF(ISERROR(#REF!), "", ROW(#REF!)-MIN(ROW(#REF!))+1), ROW(240:240))),"")</f>
        <v/>
      </c>
      <c r="F243" s="6" t="str">
        <f t="array" ref="F243">IFERROR(INDEX(#REF!, SMALL(IF(ISERROR(#REF!), "", ROW(#REF!)-MIN(ROW(#REF!))+1), ROW(242:242))),"")</f>
        <v/>
      </c>
    </row>
    <row r="244" spans="1:6" x14ac:dyDescent="0.25">
      <c r="A244" s="6" t="str">
        <f t="array" ref="A244">IFERROR(INDEX(#REF!, SMALL(IF(ISERROR(#REF!), "", ROW(#REF!)-MIN(ROW(#REF!))+1), ROW(241:241))),"")</f>
        <v/>
      </c>
      <c r="B244" s="6" t="str">
        <f t="array" ref="B244">IFERROR(INDEX(#REF!, SMALL(IF(ISERROR(#REF!), "", ROW(#REF!)-MIN(ROW(#REF!))+1), ROW(241:241))),"")</f>
        <v/>
      </c>
      <c r="C244" s="6" t="str">
        <f t="array" ref="C244">IFERROR(INDEX(#REF!, SMALL(IF(ISERROR(#REF!), "", ROW(#REF!)-MIN(ROW(#REF!))+1), ROW(241:241))),"")</f>
        <v/>
      </c>
      <c r="D244" s="6" t="str">
        <f t="array" ref="D244">IFERROR(INDEX(#REF!, SMALL(IF(ISERROR(#REF!), "", ROW(#REF!)-MIN(ROW(#REF!))+1), ROW(241:241))),"")</f>
        <v/>
      </c>
      <c r="E244" s="6" t="str">
        <f t="array" ref="E244">IFERROR(INDEX(#REF!, SMALL(IF(ISERROR(#REF!), "", ROW(#REF!)-MIN(ROW(#REF!))+1), ROW(241:241))),"")</f>
        <v/>
      </c>
      <c r="F244" s="6" t="str">
        <f t="array" ref="F244">IFERROR(INDEX(#REF!, SMALL(IF(ISERROR(#REF!), "", ROW(#REF!)-MIN(ROW(#REF!))+1), ROW(243:243))),"")</f>
        <v/>
      </c>
    </row>
    <row r="245" spans="1:6" x14ac:dyDescent="0.25">
      <c r="A245" s="6" t="str">
        <f t="array" ref="A245">IFERROR(INDEX(#REF!, SMALL(IF(ISERROR(#REF!), "", ROW(#REF!)-MIN(ROW(#REF!))+1), ROW(242:242))),"")</f>
        <v/>
      </c>
      <c r="B245" s="6" t="str">
        <f t="array" ref="B245">IFERROR(INDEX(#REF!, SMALL(IF(ISERROR(#REF!), "", ROW(#REF!)-MIN(ROW(#REF!))+1), ROW(242:242))),"")</f>
        <v/>
      </c>
      <c r="C245" s="6" t="str">
        <f t="array" ref="C245">IFERROR(INDEX(#REF!, SMALL(IF(ISERROR(#REF!), "", ROW(#REF!)-MIN(ROW(#REF!))+1), ROW(242:242))),"")</f>
        <v/>
      </c>
      <c r="D245" s="6" t="str">
        <f t="array" ref="D245">IFERROR(INDEX(#REF!, SMALL(IF(ISERROR(#REF!), "", ROW(#REF!)-MIN(ROW(#REF!))+1), ROW(242:242))),"")</f>
        <v/>
      </c>
      <c r="E245" s="6" t="str">
        <f t="array" ref="E245">IFERROR(INDEX(#REF!, SMALL(IF(ISERROR(#REF!), "", ROW(#REF!)-MIN(ROW(#REF!))+1), ROW(242:242))),"")</f>
        <v/>
      </c>
    </row>
    <row r="246" spans="1:6" x14ac:dyDescent="0.25">
      <c r="A246" s="6" t="str">
        <f t="array" ref="A246">IFERROR(INDEX(#REF!, SMALL(IF(ISERROR(#REF!), "", ROW(#REF!)-MIN(ROW(#REF!))+1), ROW(243:243))),"")</f>
        <v/>
      </c>
      <c r="B246" s="6" t="str">
        <f t="array" ref="B246">IFERROR(INDEX(#REF!, SMALL(IF(ISERROR(#REF!), "", ROW(#REF!)-MIN(ROW(#REF!))+1), ROW(243:243))),"")</f>
        <v/>
      </c>
      <c r="C246" s="6" t="str">
        <f t="array" ref="C246">IFERROR(INDEX(#REF!, SMALL(IF(ISERROR(#REF!), "", ROW(#REF!)-MIN(ROW(#REF!))+1), ROW(243:243))),"")</f>
        <v/>
      </c>
      <c r="D246" s="6" t="str">
        <f t="array" ref="D246">IFERROR(INDEX(#REF!, SMALL(IF(ISERROR(#REF!), "", ROW(#REF!)-MIN(ROW(#REF!))+1), ROW(243:243))),"")</f>
        <v/>
      </c>
      <c r="E246" s="6" t="str">
        <f t="array" ref="E246">IFERROR(INDEX(#REF!, SMALL(IF(ISERROR(#REF!), "", ROW(#REF!)-MIN(ROW(#REF!))+1), ROW(243:243))),"")</f>
        <v/>
      </c>
    </row>
  </sheetData>
  <dataValidations count="2">
    <dataValidation type="list" allowBlank="1" showInputMessage="1" showErrorMessage="1" sqref="D2:D6" xr:uid="{121C9633-1502-408C-8728-D50587908881}">
      <formula1>Obligatorios</formula1>
    </dataValidation>
    <dataValidation type="list" allowBlank="1" showInputMessage="1" showErrorMessage="1" sqref="E2:F6" xr:uid="{2E9A4D38-EC41-4E6B-846B-F754747D2BE3}">
      <formula1>INDIRECT(D2)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45"/>
  <sheetViews>
    <sheetView workbookViewId="0">
      <selection activeCell="C9" sqref="C9"/>
    </sheetView>
  </sheetViews>
  <sheetFormatPr baseColWidth="10" defaultColWidth="14.42578125" defaultRowHeight="15" x14ac:dyDescent="0.25"/>
  <cols>
    <col min="1" max="1" width="12.85546875" bestFit="1" customWidth="1"/>
    <col min="2" max="2" width="7" bestFit="1" customWidth="1"/>
    <col min="3" max="3" width="8" bestFit="1" customWidth="1"/>
    <col min="4" max="4" width="6.42578125" bestFit="1" customWidth="1"/>
    <col min="5" max="5" width="5.28515625" bestFit="1" customWidth="1"/>
    <col min="6" max="6" width="5.85546875" bestFit="1" customWidth="1"/>
    <col min="7" max="7" width="5.7109375" bestFit="1" customWidth="1"/>
    <col min="8" max="8" width="5.140625" bestFit="1" customWidth="1"/>
    <col min="9" max="9" width="7.140625" bestFit="1" customWidth="1"/>
    <col min="10" max="10" width="11.42578125" bestFit="1" customWidth="1"/>
    <col min="11" max="11" width="8.85546875" customWidth="1"/>
    <col min="12" max="12" width="11" bestFit="1" customWidth="1"/>
    <col min="13" max="13" width="10.140625" bestFit="1" customWidth="1"/>
    <col min="14" max="14" width="8.42578125" bestFit="1" customWidth="1"/>
    <col min="15" max="15" width="14.140625" bestFit="1" customWidth="1"/>
    <col min="16" max="16" width="11.140625" bestFit="1" customWidth="1"/>
  </cols>
  <sheetData>
    <row r="1" spans="1:16" x14ac:dyDescent="0.25">
      <c r="A1" s="10">
        <v>2018</v>
      </c>
      <c r="B1" s="11" t="s">
        <v>72</v>
      </c>
      <c r="C1" s="11" t="s">
        <v>73</v>
      </c>
      <c r="D1" s="11" t="s">
        <v>74</v>
      </c>
      <c r="E1" s="11" t="s">
        <v>75</v>
      </c>
      <c r="F1" s="11" t="s">
        <v>76</v>
      </c>
      <c r="G1" s="11" t="s">
        <v>77</v>
      </c>
      <c r="H1" s="11" t="s">
        <v>78</v>
      </c>
      <c r="I1" s="11" t="s">
        <v>79</v>
      </c>
      <c r="J1" s="11" t="s">
        <v>80</v>
      </c>
      <c r="K1" s="11" t="s">
        <v>81</v>
      </c>
      <c r="L1" s="11" t="s">
        <v>82</v>
      </c>
      <c r="M1" s="11" t="s">
        <v>83</v>
      </c>
      <c r="N1" s="10" t="s">
        <v>0</v>
      </c>
      <c r="O1" s="12" t="s">
        <v>84</v>
      </c>
      <c r="P1" s="12" t="s">
        <v>85</v>
      </c>
    </row>
    <row r="2" spans="1:16" x14ac:dyDescent="0.25">
      <c r="A2" s="13" t="s">
        <v>18</v>
      </c>
      <c r="B2" s="197">
        <f>SUM(B4+B11)</f>
        <v>0</v>
      </c>
      <c r="C2" s="197">
        <f>SUM(C4+C11)</f>
        <v>0</v>
      </c>
      <c r="D2" s="164"/>
      <c r="E2" s="164"/>
      <c r="F2" s="164"/>
      <c r="G2" s="164"/>
      <c r="H2" s="164"/>
      <c r="I2" s="164"/>
      <c r="J2" s="164"/>
      <c r="K2" s="89"/>
      <c r="L2" s="89"/>
      <c r="M2" s="14"/>
      <c r="N2" s="15">
        <f>SUM(B2:M2)</f>
        <v>0</v>
      </c>
      <c r="O2" s="16">
        <f>SUM(B2:M2)/2</f>
        <v>0</v>
      </c>
      <c r="P2" s="16">
        <f>SUM(B2:M2)/12</f>
        <v>0</v>
      </c>
    </row>
    <row r="3" spans="1:16" ht="7.5" customHeight="1" x14ac:dyDescent="0.25">
      <c r="A3" s="17"/>
      <c r="B3" s="17"/>
      <c r="C3" s="140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8"/>
    </row>
    <row r="4" spans="1:16" x14ac:dyDescent="0.25">
      <c r="A4" s="19" t="s">
        <v>17</v>
      </c>
      <c r="B4" s="20">
        <f>SUMIFS(Enero!$E:$E,Enero!$F:$F,"Transporte",Enero!$G:$G,"JoseMari",Enero!$H:$H,"Gasolina")</f>
        <v>0</v>
      </c>
      <c r="C4" s="20">
        <f>SUMIFS(Febrero!$E:$E,Febrero!$F:$F,"Transporte",Febrero!$G:$G,"JoseMari",Febrero!$H:$H,"Gasolina")</f>
        <v>0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2">
        <f>SUM(B4:M4)</f>
        <v>0</v>
      </c>
      <c r="O4" s="23">
        <f>SUM(B4:M4)/2</f>
        <v>0</v>
      </c>
      <c r="P4" s="23">
        <f>SUM(B4:M4)/12</f>
        <v>0</v>
      </c>
    </row>
    <row r="5" spans="1:16" x14ac:dyDescent="0.25">
      <c r="A5" s="24" t="s">
        <v>87</v>
      </c>
      <c r="B5" s="126">
        <f>SUMIFS(Enero!$J:$J,Enero!$F:$F,"Transporte",Enero!$G:$G,"JoseMari",Enero!$H:$H,"Gasolina")</f>
        <v>0</v>
      </c>
      <c r="C5" s="126">
        <f>SUMIFS(Febrero!$J:$J,Febrero!$F:$F,"Transporte",Febrero!$G:$G,"JoseMari",Febrero!$H:$H,"Gasolina")</f>
        <v>0</v>
      </c>
      <c r="D5" s="126"/>
      <c r="E5" s="126"/>
      <c r="F5" s="126"/>
      <c r="G5" s="126"/>
      <c r="H5" s="126"/>
      <c r="I5" s="126"/>
      <c r="J5" s="126"/>
      <c r="K5" s="20"/>
      <c r="L5" s="20"/>
      <c r="M5" s="20"/>
      <c r="N5" s="22">
        <f>SUM(B5:M5)</f>
        <v>0</v>
      </c>
      <c r="O5" s="138">
        <f>SUM(B5:M5)/2</f>
        <v>0</v>
      </c>
      <c r="P5" s="138">
        <f>SUM(B5:M5)/12</f>
        <v>0</v>
      </c>
    </row>
    <row r="6" spans="1:16" x14ac:dyDescent="0.25">
      <c r="A6" s="24" t="s">
        <v>88</v>
      </c>
      <c r="B6" s="123">
        <f>(B5*100)/B8</f>
        <v>0</v>
      </c>
      <c r="C6" s="123">
        <f>(C5*100)/C8</f>
        <v>0</v>
      </c>
      <c r="D6" s="123"/>
      <c r="E6" s="123"/>
      <c r="F6" s="123"/>
      <c r="G6" s="123"/>
      <c r="H6" s="123"/>
      <c r="I6" s="123"/>
      <c r="J6" s="123"/>
      <c r="K6" s="123"/>
      <c r="L6" s="123"/>
      <c r="M6" s="20"/>
      <c r="N6" s="26">
        <f>SUM(B6:M6)</f>
        <v>0</v>
      </c>
      <c r="O6" s="138">
        <f>SUM(B6:M6)/2</f>
        <v>0</v>
      </c>
      <c r="P6" s="138">
        <f>SUM(B6:M6)/12</f>
        <v>0</v>
      </c>
    </row>
    <row r="7" spans="1:16" x14ac:dyDescent="0.25">
      <c r="A7" s="24" t="s">
        <v>89</v>
      </c>
      <c r="B7" s="123">
        <f>(B4*100)/B8</f>
        <v>0</v>
      </c>
      <c r="C7" s="123">
        <f>(C4*100)/C8</f>
        <v>0</v>
      </c>
      <c r="D7" s="123"/>
      <c r="E7" s="123"/>
      <c r="F7" s="123"/>
      <c r="G7" s="123"/>
      <c r="H7" s="123"/>
      <c r="I7" s="123"/>
      <c r="J7" s="123"/>
      <c r="K7" s="123"/>
      <c r="L7" s="123"/>
      <c r="M7" s="25"/>
      <c r="N7" s="26">
        <f>SUM(B7:M7)/12</f>
        <v>0</v>
      </c>
      <c r="O7" s="23">
        <f>SUM(B7:M7)/2</f>
        <v>0</v>
      </c>
      <c r="P7" s="23">
        <f>SUM(B7:M7)/12</f>
        <v>0</v>
      </c>
    </row>
    <row r="8" spans="1:16" x14ac:dyDescent="0.25">
      <c r="A8" s="24" t="s">
        <v>90</v>
      </c>
      <c r="B8" s="124">
        <f>B9-[1]Gasolina!$N$9</f>
        <v>1091</v>
      </c>
      <c r="C8" s="21">
        <f>C9-B9</f>
        <v>418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34">
        <f>SUM(B8:M8)</f>
        <v>1509</v>
      </c>
      <c r="O8" s="27">
        <f>SUM(B8:M8)/2</f>
        <v>754.5</v>
      </c>
      <c r="P8" s="27">
        <f>SUM(B8:M8)/12</f>
        <v>125.75</v>
      </c>
    </row>
    <row r="9" spans="1:16" x14ac:dyDescent="0.25">
      <c r="A9" s="28" t="s">
        <v>91</v>
      </c>
      <c r="B9" s="125">
        <v>158689</v>
      </c>
      <c r="C9" s="21">
        <v>159107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139">
        <f>B9</f>
        <v>158689</v>
      </c>
      <c r="O9" s="29"/>
      <c r="P9" s="29"/>
    </row>
    <row r="10" spans="1:16" ht="7.5" customHeight="1" x14ac:dyDescent="0.25">
      <c r="A10" s="17"/>
      <c r="B10" s="17"/>
      <c r="C10" s="140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87"/>
      <c r="P10" s="187"/>
    </row>
    <row r="11" spans="1:16" x14ac:dyDescent="0.25">
      <c r="A11" s="30" t="s">
        <v>35</v>
      </c>
      <c r="B11" s="20">
        <f>SUMIFS(Enero!$E:$E,Enero!$F:$F,"Transporte",Enero!$G:$G,"MariCarmen",Enero!$H:$H,"Gasolina")</f>
        <v>0</v>
      </c>
      <c r="C11" s="20">
        <f>SUMIFS(Febrero!$E:$E,Febrero!$F:$F,"Transporte",Febrero!$G:$G,"MariCarmen",Febrero!$H:$H,"Gasolina")</f>
        <v>0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2">
        <f>SUM(B11:M11)</f>
        <v>0</v>
      </c>
      <c r="O11" s="147">
        <f>SUM(B11:M11)/2</f>
        <v>0</v>
      </c>
      <c r="P11" s="147">
        <f>SUM(B11:M11)/12</f>
        <v>0</v>
      </c>
    </row>
    <row r="12" spans="1:16" x14ac:dyDescent="0.25">
      <c r="A12" s="31" t="s">
        <v>87</v>
      </c>
      <c r="B12" s="126">
        <f>SUMIFS(Enero!$J:$J,Enero!$F:$F,"Transporte",Enero!$G:$G,"MariCarmen",Enero!$H:$H,"Gasolina")</f>
        <v>0</v>
      </c>
      <c r="C12" s="126">
        <f>SUMIFS(Febrero!$J:$J,Febrero!$F:$F,"Transporte",Febrero!$G:$G,"MariCarmen",Febrero!$H:$H,"Gasolina")</f>
        <v>0</v>
      </c>
      <c r="D12" s="126"/>
      <c r="E12" s="126"/>
      <c r="F12" s="126"/>
      <c r="G12" s="126"/>
      <c r="H12" s="126"/>
      <c r="I12" s="126"/>
      <c r="J12" s="126"/>
      <c r="K12" s="20"/>
      <c r="L12" s="20"/>
      <c r="M12" s="20"/>
      <c r="N12" s="22">
        <f>SUM(B12:M12)</f>
        <v>0</v>
      </c>
      <c r="O12" s="188">
        <f>SUM(B12:M12)/2</f>
        <v>0</v>
      </c>
      <c r="P12" s="188">
        <f>SUM(B12:M12)/12</f>
        <v>0</v>
      </c>
    </row>
    <row r="13" spans="1:16" x14ac:dyDescent="0.25">
      <c r="A13" s="31" t="s">
        <v>88</v>
      </c>
      <c r="B13" s="123">
        <f>(B12*100)/B15</f>
        <v>0</v>
      </c>
      <c r="C13" s="123">
        <f>(C12*100)/C15</f>
        <v>0</v>
      </c>
      <c r="D13" s="123"/>
      <c r="E13" s="123"/>
      <c r="F13" s="123"/>
      <c r="G13" s="123"/>
      <c r="H13" s="123"/>
      <c r="I13" s="123"/>
      <c r="J13" s="123"/>
      <c r="K13" s="123"/>
      <c r="L13" s="123"/>
      <c r="M13" s="20"/>
      <c r="N13" s="26">
        <f>SUM(B13:M13)</f>
        <v>0</v>
      </c>
      <c r="O13" s="188">
        <f>SUM(B13:M13)/2</f>
        <v>0</v>
      </c>
      <c r="P13" s="188">
        <f>SUM(B13:M13)/12</f>
        <v>0</v>
      </c>
    </row>
    <row r="14" spans="1:16" x14ac:dyDescent="0.25">
      <c r="A14" s="31" t="s">
        <v>89</v>
      </c>
      <c r="B14" s="123">
        <f>(B11*100)/B15</f>
        <v>0</v>
      </c>
      <c r="C14" s="123">
        <f>(C11*100)/C15</f>
        <v>0</v>
      </c>
      <c r="D14" s="123"/>
      <c r="E14" s="123"/>
      <c r="F14" s="123"/>
      <c r="G14" s="123"/>
      <c r="H14" s="123"/>
      <c r="I14" s="123"/>
      <c r="J14" s="123"/>
      <c r="K14" s="123"/>
      <c r="L14" s="123"/>
      <c r="M14" s="32"/>
      <c r="N14" s="33">
        <f>SUM(B14:M14)/12</f>
        <v>0</v>
      </c>
      <c r="O14" s="189">
        <f>SUM(B14:M14)/2</f>
        <v>0</v>
      </c>
      <c r="P14" s="189">
        <f>SUM(B14:M14)/12</f>
        <v>0</v>
      </c>
    </row>
    <row r="15" spans="1:16" x14ac:dyDescent="0.25">
      <c r="A15" s="31" t="s">
        <v>90</v>
      </c>
      <c r="B15" s="124">
        <f>B16-[1]Gasolina!$N$16</f>
        <v>255</v>
      </c>
      <c r="C15" s="21">
        <f>C16-B16</f>
        <v>181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4">
        <f>SUM(B15:M15)</f>
        <v>436</v>
      </c>
      <c r="O15" s="35">
        <f>SUM(B15:M15)/2</f>
        <v>218</v>
      </c>
      <c r="P15" s="35">
        <f>SUM(B15:M15)/12</f>
        <v>36.333333333333336</v>
      </c>
    </row>
    <row r="16" spans="1:16" x14ac:dyDescent="0.25">
      <c r="A16" s="36" t="s">
        <v>91</v>
      </c>
      <c r="B16" s="125">
        <v>79899</v>
      </c>
      <c r="C16" s="37">
        <v>80080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190">
        <f>B16</f>
        <v>79899</v>
      </c>
      <c r="O16" s="38"/>
      <c r="P16" s="38"/>
    </row>
    <row r="17" spans="1:16" ht="7.5" customHeight="1" x14ac:dyDescent="0.25">
      <c r="A17" s="17"/>
      <c r="B17" s="17"/>
      <c r="C17" s="140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8"/>
      <c r="P17" s="18"/>
    </row>
    <row r="18" spans="1:16" x14ac:dyDescent="0.25">
      <c r="A18" s="13" t="s">
        <v>92</v>
      </c>
      <c r="B18" s="14">
        <f>B8+B15</f>
        <v>1346</v>
      </c>
      <c r="C18" s="14">
        <f>C8+C15</f>
        <v>599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>
        <f>N8+N15</f>
        <v>1945</v>
      </c>
      <c r="O18" s="165">
        <f>O8+O15</f>
        <v>972.5</v>
      </c>
      <c r="P18" s="165">
        <f>P8+P15</f>
        <v>162.08333333333334</v>
      </c>
    </row>
    <row r="36" spans="11:13" x14ac:dyDescent="0.25">
      <c r="L36" s="184"/>
      <c r="M36" s="184"/>
    </row>
    <row r="37" spans="11:13" x14ac:dyDescent="0.25">
      <c r="L37" s="184"/>
      <c r="M37" s="184"/>
    </row>
    <row r="38" spans="11:13" x14ac:dyDescent="0.25">
      <c r="L38" s="184"/>
      <c r="M38" s="184"/>
    </row>
    <row r="40" spans="11:13" x14ac:dyDescent="0.25">
      <c r="L40" s="168"/>
      <c r="M40" s="168"/>
    </row>
    <row r="45" spans="11:13" x14ac:dyDescent="0.25">
      <c r="K45" s="134" t="s">
        <v>93</v>
      </c>
    </row>
  </sheetData>
  <pageMargins left="0.7" right="0.7" top="0.75" bottom="0.75" header="0.3" footer="0.3"/>
  <ignoredErrors>
    <ignoredError sqref="N7 N14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105"/>
  <sheetViews>
    <sheetView workbookViewId="0">
      <selection activeCell="O7" sqref="O7"/>
    </sheetView>
  </sheetViews>
  <sheetFormatPr baseColWidth="10" defaultColWidth="10.7109375" defaultRowHeight="15" x14ac:dyDescent="0.25"/>
  <cols>
    <col min="1" max="1" width="14.5703125" style="43" bestFit="1" customWidth="1"/>
    <col min="2" max="2" width="6.5703125" bestFit="1" customWidth="1"/>
    <col min="3" max="3" width="8" bestFit="1" customWidth="1"/>
    <col min="4" max="4" width="6.42578125" bestFit="1" customWidth="1"/>
    <col min="5" max="5" width="5.28515625" bestFit="1" customWidth="1"/>
    <col min="6" max="6" width="5.85546875" bestFit="1" customWidth="1"/>
    <col min="7" max="7" width="5.7109375" bestFit="1" customWidth="1"/>
    <col min="8" max="8" width="5.140625" bestFit="1" customWidth="1"/>
    <col min="9" max="9" width="7.140625" bestFit="1" customWidth="1"/>
    <col min="10" max="10" width="11.42578125" bestFit="1" customWidth="1"/>
    <col min="11" max="11" width="8.140625" bestFit="1" customWidth="1"/>
    <col min="12" max="12" width="11" bestFit="1" customWidth="1"/>
    <col min="13" max="13" width="10.140625" bestFit="1" customWidth="1"/>
    <col min="14" max="14" width="6.5703125" bestFit="1" customWidth="1"/>
    <col min="15" max="15" width="14.140625" bestFit="1" customWidth="1"/>
    <col min="16" max="16" width="11.140625" bestFit="1" customWidth="1"/>
  </cols>
  <sheetData>
    <row r="1" spans="1:16" x14ac:dyDescent="0.25">
      <c r="A1" s="250" t="s">
        <v>7</v>
      </c>
      <c r="B1" s="94" t="s">
        <v>72</v>
      </c>
      <c r="C1" s="94" t="s">
        <v>73</v>
      </c>
      <c r="D1" s="94" t="s">
        <v>74</v>
      </c>
      <c r="E1" s="94" t="s">
        <v>75</v>
      </c>
      <c r="F1" s="94" t="s">
        <v>76</v>
      </c>
      <c r="G1" s="94" t="s">
        <v>77</v>
      </c>
      <c r="H1" s="94" t="s">
        <v>78</v>
      </c>
      <c r="I1" s="94" t="s">
        <v>79</v>
      </c>
      <c r="J1" s="94" t="s">
        <v>80</v>
      </c>
      <c r="K1" s="94" t="s">
        <v>81</v>
      </c>
      <c r="L1" s="94" t="s">
        <v>82</v>
      </c>
      <c r="M1" s="94" t="s">
        <v>83</v>
      </c>
      <c r="N1" s="94" t="s">
        <v>0</v>
      </c>
      <c r="O1" s="94" t="s">
        <v>84</v>
      </c>
      <c r="P1" s="94" t="s">
        <v>85</v>
      </c>
    </row>
    <row r="2" spans="1:16" x14ac:dyDescent="0.25">
      <c r="A2" s="247" t="str">
        <f>auxalimen!A1</f>
        <v>Aliños</v>
      </c>
      <c r="B2" s="95">
        <f>Enero!M2</f>
        <v>0</v>
      </c>
      <c r="C2" s="95">
        <f>Febrero!M2</f>
        <v>0</v>
      </c>
      <c r="D2" s="95"/>
      <c r="E2" s="95"/>
      <c r="F2" s="95"/>
      <c r="G2" s="95"/>
      <c r="H2" s="95"/>
      <c r="I2" s="95"/>
      <c r="J2" s="95"/>
      <c r="K2" s="95"/>
      <c r="L2" s="95"/>
      <c r="M2" s="95"/>
      <c r="N2" s="95">
        <f>SUM(B2:M2)</f>
        <v>0</v>
      </c>
      <c r="O2" s="95">
        <f>N2/2</f>
        <v>0</v>
      </c>
      <c r="P2" s="95">
        <f>N2/12</f>
        <v>0</v>
      </c>
    </row>
    <row r="3" spans="1:16" x14ac:dyDescent="0.25">
      <c r="A3" s="251" t="str">
        <f>auxalimen!A2</f>
        <v>Aceite</v>
      </c>
      <c r="B3" s="96">
        <f>Enero!M3</f>
        <v>0</v>
      </c>
      <c r="C3" s="96">
        <f>Febrero!M3</f>
        <v>0</v>
      </c>
      <c r="D3" s="96"/>
      <c r="E3" s="96"/>
      <c r="F3" s="96"/>
      <c r="G3" s="96"/>
      <c r="H3" s="96"/>
      <c r="I3" s="96"/>
      <c r="J3" s="96"/>
      <c r="K3" s="96"/>
      <c r="L3" s="96"/>
      <c r="M3" s="96"/>
      <c r="N3" s="96">
        <f t="shared" ref="N3:N70" si="0">SUM(B3:M3)</f>
        <v>0</v>
      </c>
      <c r="O3" s="96">
        <f t="shared" ref="O3:O66" si="1">N3/2</f>
        <v>0</v>
      </c>
      <c r="P3" s="96">
        <f>N3/12</f>
        <v>0</v>
      </c>
    </row>
    <row r="4" spans="1:16" x14ac:dyDescent="0.25">
      <c r="A4" s="251" t="str">
        <f>auxalimen!A3</f>
        <v>Condimentos</v>
      </c>
      <c r="B4" s="96">
        <f>Enero!M4</f>
        <v>0</v>
      </c>
      <c r="C4" s="96">
        <f>Febrero!M4</f>
        <v>0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>
        <f t="shared" si="0"/>
        <v>0</v>
      </c>
      <c r="O4" s="96">
        <f t="shared" si="1"/>
        <v>0</v>
      </c>
      <c r="P4" s="96">
        <f>N4/12</f>
        <v>0</v>
      </c>
    </row>
    <row r="5" spans="1:16" x14ac:dyDescent="0.25">
      <c r="A5" s="251" t="str">
        <f>auxalimen!A4</f>
        <v>Mayonesa</v>
      </c>
      <c r="B5" s="96">
        <f>Enero!M5</f>
        <v>0</v>
      </c>
      <c r="C5" s="96">
        <f>Febrero!M5</f>
        <v>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>
        <f t="shared" si="0"/>
        <v>0</v>
      </c>
      <c r="O5" s="96">
        <f t="shared" si="1"/>
        <v>0</v>
      </c>
      <c r="P5" s="96">
        <f t="shared" ref="P5:P72" si="2">N5/12</f>
        <v>0</v>
      </c>
    </row>
    <row r="6" spans="1:16" x14ac:dyDescent="0.25">
      <c r="A6" s="251" t="str">
        <f>auxalimen!A5</f>
        <v>Salsas</v>
      </c>
      <c r="B6" s="96">
        <f>Enero!M6</f>
        <v>0</v>
      </c>
      <c r="C6" s="96">
        <f>Febrero!M6</f>
        <v>0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6">
        <f t="shared" si="0"/>
        <v>0</v>
      </c>
      <c r="O6" s="96">
        <f t="shared" si="1"/>
        <v>0</v>
      </c>
      <c r="P6" s="96">
        <f t="shared" si="2"/>
        <v>0</v>
      </c>
    </row>
    <row r="7" spans="1:16" x14ac:dyDescent="0.25">
      <c r="A7" s="251" t="str">
        <f>auxalimen!A6</f>
        <v>Vinagre</v>
      </c>
      <c r="B7" s="96">
        <f>Enero!M7</f>
        <v>0</v>
      </c>
      <c r="C7" s="96">
        <f>Febrero!M7</f>
        <v>0</v>
      </c>
      <c r="D7" s="96"/>
      <c r="E7" s="96"/>
      <c r="F7" s="96"/>
      <c r="G7" s="96"/>
      <c r="H7" s="96"/>
      <c r="I7" s="96"/>
      <c r="J7" s="96"/>
      <c r="K7" s="96"/>
      <c r="L7" s="96"/>
      <c r="M7" s="96"/>
      <c r="N7" s="96">
        <f>SUM(B7:M7)</f>
        <v>0</v>
      </c>
      <c r="O7" s="96">
        <f t="shared" si="1"/>
        <v>0</v>
      </c>
      <c r="P7" s="96">
        <f>N7/12</f>
        <v>0</v>
      </c>
    </row>
    <row r="8" spans="1:16" x14ac:dyDescent="0.25">
      <c r="A8" s="251" t="str">
        <f>auxalimen!A7</f>
        <v>Otros</v>
      </c>
      <c r="B8" s="96">
        <f>Enero!M8</f>
        <v>0</v>
      </c>
      <c r="C8" s="96">
        <f>Febrero!M8</f>
        <v>0</v>
      </c>
      <c r="D8" s="96"/>
      <c r="E8" s="96"/>
      <c r="F8" s="96"/>
      <c r="G8" s="96"/>
      <c r="H8" s="96"/>
      <c r="I8" s="96"/>
      <c r="J8" s="96"/>
      <c r="K8" s="96"/>
      <c r="L8" s="96"/>
      <c r="M8" s="96"/>
      <c r="N8" s="96">
        <f>SUM(B8:M8)</f>
        <v>0</v>
      </c>
      <c r="O8" s="96">
        <f t="shared" si="1"/>
        <v>0</v>
      </c>
      <c r="P8" s="96">
        <f>N8/12</f>
        <v>0</v>
      </c>
    </row>
    <row r="9" spans="1:16" x14ac:dyDescent="0.25">
      <c r="A9" s="247" t="str">
        <f>auxalimen!B1</f>
        <v>Aperitivos</v>
      </c>
      <c r="B9" s="95">
        <f>Enero!M9</f>
        <v>0</v>
      </c>
      <c r="C9" s="95">
        <f>Febrero!M9</f>
        <v>0</v>
      </c>
      <c r="D9" s="95"/>
      <c r="E9" s="95"/>
      <c r="F9" s="95"/>
      <c r="G9" s="95"/>
      <c r="H9" s="95"/>
      <c r="I9" s="95"/>
      <c r="J9" s="95"/>
      <c r="K9" s="95"/>
      <c r="L9" s="95"/>
      <c r="M9" s="95"/>
      <c r="N9" s="95">
        <f t="shared" si="0"/>
        <v>0</v>
      </c>
      <c r="O9" s="95">
        <f t="shared" si="1"/>
        <v>0</v>
      </c>
      <c r="P9" s="95">
        <f t="shared" si="2"/>
        <v>0</v>
      </c>
    </row>
    <row r="10" spans="1:16" x14ac:dyDescent="0.25">
      <c r="A10" s="252" t="str">
        <f>auxalimen!B2</f>
        <v>Aceitunas</v>
      </c>
      <c r="B10" s="97">
        <f>Enero!M10</f>
        <v>0</v>
      </c>
      <c r="C10" s="97">
        <f>Febrero!M10</f>
        <v>0</v>
      </c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>
        <f t="shared" si="0"/>
        <v>0</v>
      </c>
      <c r="O10" s="97">
        <f t="shared" si="1"/>
        <v>0</v>
      </c>
      <c r="P10" s="97">
        <f t="shared" si="2"/>
        <v>0</v>
      </c>
    </row>
    <row r="11" spans="1:16" x14ac:dyDescent="0.25">
      <c r="A11" s="252" t="str">
        <f>auxalimen!B3</f>
        <v>Dulces</v>
      </c>
      <c r="B11" s="97">
        <f>Enero!M11</f>
        <v>0</v>
      </c>
      <c r="C11" s="97">
        <f>Febrero!M11</f>
        <v>0</v>
      </c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>
        <f t="shared" si="0"/>
        <v>0</v>
      </c>
      <c r="O11" s="97">
        <f t="shared" si="1"/>
        <v>0</v>
      </c>
      <c r="P11" s="97">
        <f t="shared" si="2"/>
        <v>0</v>
      </c>
    </row>
    <row r="12" spans="1:16" x14ac:dyDescent="0.25">
      <c r="A12" s="252" t="str">
        <f>auxalimen!B4</f>
        <v>Nachos</v>
      </c>
      <c r="B12" s="97">
        <f>Enero!M12</f>
        <v>0</v>
      </c>
      <c r="C12" s="97">
        <f>Febrero!M12</f>
        <v>0</v>
      </c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>
        <f t="shared" si="0"/>
        <v>0</v>
      </c>
      <c r="O12" s="97">
        <f t="shared" si="1"/>
        <v>0</v>
      </c>
      <c r="P12" s="97">
        <f t="shared" si="2"/>
        <v>0</v>
      </c>
    </row>
    <row r="13" spans="1:16" x14ac:dyDescent="0.25">
      <c r="A13" s="252" t="str">
        <f>auxalimen!B5</f>
        <v>Frutos secos</v>
      </c>
      <c r="B13" s="97">
        <f>Enero!M13</f>
        <v>0</v>
      </c>
      <c r="C13" s="97">
        <f>Febrero!M13</f>
        <v>0</v>
      </c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>
        <f t="shared" si="0"/>
        <v>0</v>
      </c>
      <c r="O13" s="97">
        <f t="shared" si="1"/>
        <v>0</v>
      </c>
      <c r="P13" s="97">
        <f t="shared" si="2"/>
        <v>0</v>
      </c>
    </row>
    <row r="14" spans="1:16" x14ac:dyDescent="0.25">
      <c r="A14" s="252" t="str">
        <f>auxalimen!B6</f>
        <v>Patatas fritas</v>
      </c>
      <c r="B14" s="97">
        <f>Enero!M14</f>
        <v>0</v>
      </c>
      <c r="C14" s="97">
        <f>Febrero!M14</f>
        <v>0</v>
      </c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>
        <f t="shared" si="0"/>
        <v>0</v>
      </c>
      <c r="O14" s="97">
        <f t="shared" si="1"/>
        <v>0</v>
      </c>
      <c r="P14" s="97">
        <f t="shared" si="2"/>
        <v>0</v>
      </c>
    </row>
    <row r="15" spans="1:16" x14ac:dyDescent="0.25">
      <c r="A15" s="252" t="str">
        <f>auxalimen!B7</f>
        <v>Otros</v>
      </c>
      <c r="B15" s="97">
        <f>Enero!M15</f>
        <v>0</v>
      </c>
      <c r="C15" s="97">
        <f>Febrero!M15</f>
        <v>0</v>
      </c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>
        <f t="shared" si="0"/>
        <v>0</v>
      </c>
      <c r="O15" s="97">
        <f t="shared" si="1"/>
        <v>0</v>
      </c>
      <c r="P15" s="97">
        <f t="shared" si="2"/>
        <v>0</v>
      </c>
    </row>
    <row r="16" spans="1:16" x14ac:dyDescent="0.25">
      <c r="A16" s="247" t="str">
        <f>auxalimen!C1</f>
        <v>Bebidas</v>
      </c>
      <c r="B16" s="95">
        <f>Enero!M16</f>
        <v>0</v>
      </c>
      <c r="C16" s="95">
        <f>Febrero!M16</f>
        <v>0</v>
      </c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>
        <f t="shared" si="0"/>
        <v>0</v>
      </c>
      <c r="O16" s="95">
        <f t="shared" si="1"/>
        <v>0</v>
      </c>
      <c r="P16" s="95">
        <f t="shared" si="2"/>
        <v>0</v>
      </c>
    </row>
    <row r="17" spans="1:16" x14ac:dyDescent="0.25">
      <c r="A17" s="253" t="str">
        <f>auxalimen!C2</f>
        <v>Aquarius</v>
      </c>
      <c r="B17" s="98">
        <f>Enero!M17</f>
        <v>0</v>
      </c>
      <c r="C17" s="98">
        <f>Febrero!M17</f>
        <v>0</v>
      </c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>
        <f t="shared" si="0"/>
        <v>0</v>
      </c>
      <c r="O17" s="98">
        <f t="shared" si="1"/>
        <v>0</v>
      </c>
      <c r="P17" s="98">
        <f t="shared" si="2"/>
        <v>0</v>
      </c>
    </row>
    <row r="18" spans="1:16" x14ac:dyDescent="0.25">
      <c r="A18" s="253" t="str">
        <f>auxalimen!C3</f>
        <v>Cerveza</v>
      </c>
      <c r="B18" s="98">
        <f>Enero!M18</f>
        <v>0</v>
      </c>
      <c r="C18" s="98">
        <f>Febrero!M18</f>
        <v>0</v>
      </c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>
        <f t="shared" si="0"/>
        <v>0</v>
      </c>
      <c r="O18" s="98">
        <f t="shared" si="1"/>
        <v>0</v>
      </c>
      <c r="P18" s="98">
        <f t="shared" si="2"/>
        <v>0</v>
      </c>
    </row>
    <row r="19" spans="1:16" x14ac:dyDescent="0.25">
      <c r="A19" s="253" t="str">
        <f>auxalimen!C4</f>
        <v>Coca cola</v>
      </c>
      <c r="B19" s="98">
        <f>Enero!M19</f>
        <v>0</v>
      </c>
      <c r="C19" s="98">
        <f>Febrero!M19</f>
        <v>0</v>
      </c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>
        <f t="shared" si="0"/>
        <v>0</v>
      </c>
      <c r="O19" s="98">
        <f t="shared" si="1"/>
        <v>0</v>
      </c>
      <c r="P19" s="98">
        <f t="shared" si="2"/>
        <v>0</v>
      </c>
    </row>
    <row r="20" spans="1:16" x14ac:dyDescent="0.25">
      <c r="A20" s="253" t="str">
        <f>auxalimen!C5</f>
        <v>Vino</v>
      </c>
      <c r="B20" s="98">
        <f>Enero!M20</f>
        <v>0</v>
      </c>
      <c r="C20" s="98">
        <f>Febrero!M20</f>
        <v>0</v>
      </c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>
        <f t="shared" si="0"/>
        <v>0</v>
      </c>
      <c r="O20" s="98">
        <f t="shared" si="1"/>
        <v>0</v>
      </c>
      <c r="P20" s="98">
        <f t="shared" si="2"/>
        <v>0</v>
      </c>
    </row>
    <row r="21" spans="1:16" x14ac:dyDescent="0.25">
      <c r="A21" s="253" t="str">
        <f>auxalimen!C6</f>
        <v>Zumo</v>
      </c>
      <c r="B21" s="98">
        <f>Enero!M21</f>
        <v>0</v>
      </c>
      <c r="C21" s="98">
        <f>Febrero!M21</f>
        <v>0</v>
      </c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>
        <f t="shared" si="0"/>
        <v>0</v>
      </c>
      <c r="O21" s="98">
        <f t="shared" si="1"/>
        <v>0</v>
      </c>
      <c r="P21" s="98">
        <f t="shared" si="2"/>
        <v>0</v>
      </c>
    </row>
    <row r="22" spans="1:16" x14ac:dyDescent="0.25">
      <c r="A22" s="253" t="str">
        <f>auxalimen!C7</f>
        <v>Otras</v>
      </c>
      <c r="B22" s="98">
        <f>Enero!M22</f>
        <v>0</v>
      </c>
      <c r="C22" s="98">
        <f>Febrero!M22</f>
        <v>0</v>
      </c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>
        <f t="shared" si="0"/>
        <v>0</v>
      </c>
      <c r="O22" s="98">
        <f t="shared" si="1"/>
        <v>0</v>
      </c>
      <c r="P22" s="98">
        <f t="shared" si="2"/>
        <v>0</v>
      </c>
    </row>
    <row r="23" spans="1:16" x14ac:dyDescent="0.25">
      <c r="A23" s="247" t="str">
        <f>auxalimen!D1</f>
        <v>Carne</v>
      </c>
      <c r="B23" s="95">
        <f>Enero!M23</f>
        <v>0</v>
      </c>
      <c r="C23" s="95">
        <f>Febrero!M23</f>
        <v>0</v>
      </c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>
        <f t="shared" si="0"/>
        <v>0</v>
      </c>
      <c r="O23" s="95">
        <f t="shared" si="1"/>
        <v>0</v>
      </c>
      <c r="P23" s="95">
        <f t="shared" si="2"/>
        <v>0</v>
      </c>
    </row>
    <row r="24" spans="1:16" x14ac:dyDescent="0.25">
      <c r="A24" s="254" t="str">
        <f>auxalimen!D2</f>
        <v>Cerdo</v>
      </c>
      <c r="B24" s="99">
        <f>Enero!M24</f>
        <v>0</v>
      </c>
      <c r="C24" s="99">
        <f>Febrero!M24</f>
        <v>0</v>
      </c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>
        <f t="shared" si="0"/>
        <v>0</v>
      </c>
      <c r="O24" s="99">
        <f t="shared" si="1"/>
        <v>0</v>
      </c>
      <c r="P24" s="99">
        <f t="shared" si="2"/>
        <v>0</v>
      </c>
    </row>
    <row r="25" spans="1:16" x14ac:dyDescent="0.25">
      <c r="A25" s="254" t="str">
        <f>auxalimen!D3</f>
        <v>Pavo</v>
      </c>
      <c r="B25" s="99">
        <f>Enero!M25</f>
        <v>0</v>
      </c>
      <c r="C25" s="99">
        <f>Febrero!M25</f>
        <v>0</v>
      </c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>
        <f t="shared" si="0"/>
        <v>0</v>
      </c>
      <c r="O25" s="99">
        <f t="shared" si="1"/>
        <v>0</v>
      </c>
      <c r="P25" s="99">
        <f t="shared" si="2"/>
        <v>0</v>
      </c>
    </row>
    <row r="26" spans="1:16" x14ac:dyDescent="0.25">
      <c r="A26" s="254" t="str">
        <f>auxalimen!D4</f>
        <v>Pollo</v>
      </c>
      <c r="B26" s="99">
        <f>Enero!M26</f>
        <v>0</v>
      </c>
      <c r="C26" s="99">
        <f>Febrero!M26</f>
        <v>0</v>
      </c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>
        <f t="shared" si="0"/>
        <v>0</v>
      </c>
      <c r="O26" s="99">
        <f t="shared" si="1"/>
        <v>0</v>
      </c>
      <c r="P26" s="99">
        <f t="shared" si="2"/>
        <v>0</v>
      </c>
    </row>
    <row r="27" spans="1:16" x14ac:dyDescent="0.25">
      <c r="A27" s="254" t="str">
        <f>auxalimen!D5</f>
        <v>Ternera</v>
      </c>
      <c r="B27" s="99">
        <f>Enero!M27</f>
        <v>0</v>
      </c>
      <c r="C27" s="99">
        <f>Febrero!M27</f>
        <v>0</v>
      </c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>
        <f t="shared" si="0"/>
        <v>0</v>
      </c>
      <c r="O27" s="99">
        <f t="shared" si="1"/>
        <v>0</v>
      </c>
      <c r="P27" s="99">
        <f t="shared" si="2"/>
        <v>0</v>
      </c>
    </row>
    <row r="28" spans="1:16" x14ac:dyDescent="0.25">
      <c r="A28" s="254" t="str">
        <f>auxalimen!D6</f>
        <v>Otros</v>
      </c>
      <c r="B28" s="99">
        <f>Enero!M28</f>
        <v>0</v>
      </c>
      <c r="C28" s="99">
        <f>Febrero!M28</f>
        <v>0</v>
      </c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>
        <f t="shared" si="0"/>
        <v>0</v>
      </c>
      <c r="O28" s="99">
        <f t="shared" si="1"/>
        <v>0</v>
      </c>
      <c r="P28" s="99">
        <f t="shared" si="2"/>
        <v>0</v>
      </c>
    </row>
    <row r="29" spans="1:16" x14ac:dyDescent="0.25">
      <c r="A29" s="247" t="str">
        <f>auxalimen!E1</f>
        <v>Cereales</v>
      </c>
      <c r="B29" s="95">
        <f>Enero!M29</f>
        <v>0</v>
      </c>
      <c r="C29" s="95">
        <f>Febrero!M29</f>
        <v>0</v>
      </c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>
        <f t="shared" si="0"/>
        <v>0</v>
      </c>
      <c r="O29" s="95">
        <f t="shared" si="1"/>
        <v>0</v>
      </c>
      <c r="P29" s="95">
        <f t="shared" si="2"/>
        <v>0</v>
      </c>
    </row>
    <row r="30" spans="1:16" x14ac:dyDescent="0.25">
      <c r="A30" s="255" t="str">
        <f>auxalimen!E2</f>
        <v>Arroz</v>
      </c>
      <c r="B30" s="100">
        <f>Enero!M30</f>
        <v>0</v>
      </c>
      <c r="C30" s="100">
        <f>Febrero!M30</f>
        <v>0</v>
      </c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>
        <f t="shared" si="0"/>
        <v>0</v>
      </c>
      <c r="O30" s="100">
        <f t="shared" si="1"/>
        <v>0</v>
      </c>
      <c r="P30" s="100">
        <f t="shared" si="2"/>
        <v>0</v>
      </c>
    </row>
    <row r="31" spans="1:16" x14ac:dyDescent="0.25">
      <c r="A31" s="255" t="str">
        <f>auxalimen!E3</f>
        <v>Avena</v>
      </c>
      <c r="B31" s="100">
        <f>Enero!M31</f>
        <v>0</v>
      </c>
      <c r="C31" s="100">
        <f>Febrero!M31</f>
        <v>0</v>
      </c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>
        <f t="shared" si="0"/>
        <v>0</v>
      </c>
      <c r="O31" s="100">
        <f t="shared" si="1"/>
        <v>0</v>
      </c>
      <c r="P31" s="100">
        <f t="shared" si="2"/>
        <v>0</v>
      </c>
    </row>
    <row r="32" spans="1:16" x14ac:dyDescent="0.25">
      <c r="A32" s="255" t="str">
        <f>auxalimen!E4</f>
        <v>Pan</v>
      </c>
      <c r="B32" s="100">
        <f>Enero!M32</f>
        <v>0</v>
      </c>
      <c r="C32" s="100">
        <f>Febrero!M32</f>
        <v>0</v>
      </c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>
        <f t="shared" si="0"/>
        <v>0</v>
      </c>
      <c r="O32" s="100">
        <f t="shared" si="1"/>
        <v>0</v>
      </c>
      <c r="P32" s="100">
        <f t="shared" si="2"/>
        <v>0</v>
      </c>
    </row>
    <row r="33" spans="1:16" x14ac:dyDescent="0.25">
      <c r="A33" s="255" t="str">
        <f>auxalimen!E5</f>
        <v>Pan otros</v>
      </c>
      <c r="B33" s="100">
        <f>Enero!M33</f>
        <v>0</v>
      </c>
      <c r="C33" s="100">
        <f>Febrero!M33</f>
        <v>0</v>
      </c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>
        <f t="shared" si="0"/>
        <v>0</v>
      </c>
      <c r="O33" s="100">
        <f t="shared" si="1"/>
        <v>0</v>
      </c>
      <c r="P33" s="100">
        <f t="shared" si="2"/>
        <v>0</v>
      </c>
    </row>
    <row r="34" spans="1:16" x14ac:dyDescent="0.25">
      <c r="A34" s="255" t="str">
        <f>auxalimen!E6</f>
        <v>Tortillas</v>
      </c>
      <c r="B34" s="100">
        <f>Enero!M34</f>
        <v>0</v>
      </c>
      <c r="C34" s="100">
        <f>Febrero!M34</f>
        <v>0</v>
      </c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>
        <f t="shared" si="0"/>
        <v>0</v>
      </c>
      <c r="O34" s="100">
        <f t="shared" si="1"/>
        <v>0</v>
      </c>
      <c r="P34" s="100">
        <f t="shared" si="2"/>
        <v>0</v>
      </c>
    </row>
    <row r="35" spans="1:16" x14ac:dyDescent="0.25">
      <c r="A35" s="255" t="str">
        <f>auxalimen!E7</f>
        <v>Otro</v>
      </c>
      <c r="B35" s="100">
        <f>Enero!M35</f>
        <v>0</v>
      </c>
      <c r="C35" s="100">
        <f>Febrero!M35</f>
        <v>0</v>
      </c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>
        <f>SUM(B35:M35)</f>
        <v>0</v>
      </c>
      <c r="O35" s="100">
        <f t="shared" si="1"/>
        <v>0</v>
      </c>
      <c r="P35" s="100">
        <f>N35/12</f>
        <v>0</v>
      </c>
    </row>
    <row r="36" spans="1:16" x14ac:dyDescent="0.25">
      <c r="A36" s="247" t="str">
        <f>auxalimen!F1</f>
        <v>Charcutería</v>
      </c>
      <c r="B36" s="95">
        <f>Enero!M36</f>
        <v>0</v>
      </c>
      <c r="C36" s="95">
        <f>Febrero!M36</f>
        <v>0</v>
      </c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>
        <f t="shared" si="0"/>
        <v>0</v>
      </c>
      <c r="O36" s="95">
        <f t="shared" si="1"/>
        <v>0</v>
      </c>
      <c r="P36" s="95">
        <f t="shared" si="2"/>
        <v>0</v>
      </c>
    </row>
    <row r="37" spans="1:16" x14ac:dyDescent="0.25">
      <c r="A37" s="51" t="str">
        <f>auxalimen!F2</f>
        <v>Chorizo</v>
      </c>
      <c r="B37" s="101">
        <f>Enero!M37</f>
        <v>0</v>
      </c>
      <c r="C37" s="101">
        <f>Febrero!M37</f>
        <v>0</v>
      </c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>
        <f t="shared" ref="N37" si="3">SUM(B37:M37)</f>
        <v>0</v>
      </c>
      <c r="O37" s="101">
        <f t="shared" si="1"/>
        <v>0</v>
      </c>
      <c r="P37" s="101">
        <f t="shared" ref="P37" si="4">N37/12</f>
        <v>0</v>
      </c>
    </row>
    <row r="38" spans="1:16" x14ac:dyDescent="0.25">
      <c r="A38" s="51" t="str">
        <f>auxalimen!F3</f>
        <v>Jamón serrano</v>
      </c>
      <c r="B38" s="101">
        <f>Enero!M38</f>
        <v>0</v>
      </c>
      <c r="C38" s="101">
        <f>Febrero!M38</f>
        <v>0</v>
      </c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>
        <f t="shared" si="0"/>
        <v>0</v>
      </c>
      <c r="O38" s="101">
        <f t="shared" si="1"/>
        <v>0</v>
      </c>
      <c r="P38" s="101">
        <f t="shared" si="2"/>
        <v>0</v>
      </c>
    </row>
    <row r="39" spans="1:16" x14ac:dyDescent="0.25">
      <c r="A39" s="51" t="str">
        <f>auxalimen!F4</f>
        <v>Jamón york</v>
      </c>
      <c r="B39" s="101">
        <f>Enero!M39</f>
        <v>0</v>
      </c>
      <c r="C39" s="101">
        <f>Febrero!M39</f>
        <v>0</v>
      </c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>
        <f t="shared" si="0"/>
        <v>0</v>
      </c>
      <c r="O39" s="101">
        <f t="shared" si="1"/>
        <v>0</v>
      </c>
      <c r="P39" s="101">
        <f t="shared" si="2"/>
        <v>0</v>
      </c>
    </row>
    <row r="40" spans="1:16" x14ac:dyDescent="0.25">
      <c r="A40" s="51" t="str">
        <f>auxalimen!F5</f>
        <v>Sanchichón</v>
      </c>
      <c r="B40" s="101">
        <f>Enero!M40</f>
        <v>0</v>
      </c>
      <c r="C40" s="101">
        <f>Febrero!M40</f>
        <v>0</v>
      </c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>
        <f>SUM(B40:M40)</f>
        <v>0</v>
      </c>
      <c r="O40" s="101">
        <f t="shared" si="1"/>
        <v>0</v>
      </c>
      <c r="P40" s="101">
        <f>N40/12</f>
        <v>0</v>
      </c>
    </row>
    <row r="41" spans="1:16" x14ac:dyDescent="0.25">
      <c r="A41" s="51" t="str">
        <f>auxalimen!F6</f>
        <v>Otro</v>
      </c>
      <c r="B41" s="101">
        <f>Enero!M41</f>
        <v>0</v>
      </c>
      <c r="C41" s="101">
        <f>Febrero!M41</f>
        <v>0</v>
      </c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>
        <f>SUM(B41:M41)</f>
        <v>0</v>
      </c>
      <c r="O41" s="101">
        <f t="shared" si="1"/>
        <v>0</v>
      </c>
      <c r="P41" s="101">
        <f>N41/12</f>
        <v>0</v>
      </c>
    </row>
    <row r="42" spans="1:16" x14ac:dyDescent="0.25">
      <c r="A42" s="52" t="str">
        <f>auxalimen!G1</f>
        <v>Conservas</v>
      </c>
      <c r="B42" s="102">
        <f>Enero!M42</f>
        <v>0</v>
      </c>
      <c r="C42" s="102">
        <f>Febrero!M42</f>
        <v>0</v>
      </c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>
        <f t="shared" si="0"/>
        <v>0</v>
      </c>
      <c r="O42" s="102">
        <f t="shared" si="1"/>
        <v>0</v>
      </c>
      <c r="P42" s="102">
        <f t="shared" si="2"/>
        <v>0</v>
      </c>
    </row>
    <row r="43" spans="1:16" x14ac:dyDescent="0.25">
      <c r="A43" s="53" t="str">
        <f>auxalimen!G2</f>
        <v>Atún</v>
      </c>
      <c r="B43" s="103">
        <f>Enero!M43</f>
        <v>0</v>
      </c>
      <c r="C43" s="103">
        <f>Febrero!M43</f>
        <v>0</v>
      </c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>
        <f t="shared" si="0"/>
        <v>0</v>
      </c>
      <c r="O43" s="103">
        <f t="shared" si="1"/>
        <v>0</v>
      </c>
      <c r="P43" s="103">
        <f t="shared" si="2"/>
        <v>0</v>
      </c>
    </row>
    <row r="44" spans="1:16" x14ac:dyDescent="0.25">
      <c r="A44" s="53" t="str">
        <f>auxalimen!G3</f>
        <v>Champiñones</v>
      </c>
      <c r="B44" s="103">
        <f>Enero!M44</f>
        <v>0</v>
      </c>
      <c r="C44" s="103">
        <f>Febrero!M44</f>
        <v>0</v>
      </c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>
        <f>SUM(B44:M44)</f>
        <v>0</v>
      </c>
      <c r="O44" s="103">
        <f t="shared" si="1"/>
        <v>0</v>
      </c>
      <c r="P44" s="103">
        <f>N44/12</f>
        <v>0</v>
      </c>
    </row>
    <row r="45" spans="1:16" x14ac:dyDescent="0.25">
      <c r="A45" s="53" t="str">
        <f>auxalimen!G4</f>
        <v>Congelados</v>
      </c>
      <c r="B45" s="103">
        <f>Enero!M45</f>
        <v>0</v>
      </c>
      <c r="C45" s="103">
        <f>Febrero!M45</f>
        <v>0</v>
      </c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>
        <f>SUM(B45:M45)</f>
        <v>0</v>
      </c>
      <c r="O45" s="103">
        <f t="shared" si="1"/>
        <v>0</v>
      </c>
      <c r="P45" s="103">
        <f>N45/12</f>
        <v>0</v>
      </c>
    </row>
    <row r="46" spans="1:16" x14ac:dyDescent="0.25">
      <c r="A46" s="53" t="str">
        <f>auxalimen!G5</f>
        <v>Del mar</v>
      </c>
      <c r="B46" s="103">
        <f>Enero!M46</f>
        <v>0</v>
      </c>
      <c r="C46" s="103">
        <f>Febrero!M46</f>
        <v>0</v>
      </c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>
        <f>SUM(B46:M46)</f>
        <v>0</v>
      </c>
      <c r="O46" s="103">
        <f t="shared" si="1"/>
        <v>0</v>
      </c>
      <c r="P46" s="103">
        <f>N46/12</f>
        <v>0</v>
      </c>
    </row>
    <row r="47" spans="1:16" x14ac:dyDescent="0.25">
      <c r="A47" s="53" t="str">
        <f>auxalimen!G6</f>
        <v>Sopas y caldos</v>
      </c>
      <c r="B47" s="103">
        <f>Enero!M47</f>
        <v>0</v>
      </c>
      <c r="C47" s="103">
        <f>Febrero!M47</f>
        <v>0</v>
      </c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>
        <f>SUM(B47:M47)</f>
        <v>0</v>
      </c>
      <c r="O47" s="103">
        <f t="shared" si="1"/>
        <v>0</v>
      </c>
      <c r="P47" s="103">
        <f>N47/12</f>
        <v>0</v>
      </c>
    </row>
    <row r="48" spans="1:16" x14ac:dyDescent="0.25">
      <c r="A48" s="53" t="str">
        <f>auxalimen!G7</f>
        <v>Otros</v>
      </c>
      <c r="B48" s="103">
        <f>Enero!M48</f>
        <v>0</v>
      </c>
      <c r="C48" s="103">
        <f>Febrero!M48</f>
        <v>0</v>
      </c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>
        <f>SUM(B48:M48)</f>
        <v>0</v>
      </c>
      <c r="O48" s="103">
        <f t="shared" si="1"/>
        <v>0</v>
      </c>
      <c r="P48" s="103">
        <f>N48/12</f>
        <v>0</v>
      </c>
    </row>
    <row r="49" spans="1:16" x14ac:dyDescent="0.25">
      <c r="A49" s="52" t="str">
        <f>auxalimen!H1</f>
        <v>Fastfood</v>
      </c>
      <c r="B49" s="102">
        <f>Enero!M49</f>
        <v>0</v>
      </c>
      <c r="C49" s="102">
        <f>Febrero!M49</f>
        <v>0</v>
      </c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>
        <f t="shared" si="0"/>
        <v>0</v>
      </c>
      <c r="O49" s="102">
        <f t="shared" si="1"/>
        <v>0</v>
      </c>
      <c r="P49" s="102">
        <f t="shared" si="2"/>
        <v>0</v>
      </c>
    </row>
    <row r="50" spans="1:16" x14ac:dyDescent="0.25">
      <c r="A50" s="54" t="str">
        <f>auxalimen!H2</f>
        <v>Chino</v>
      </c>
      <c r="B50" s="104">
        <f>Enero!M50</f>
        <v>0</v>
      </c>
      <c r="C50" s="104">
        <f>Febrero!M50</f>
        <v>0</v>
      </c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>
        <f t="shared" si="0"/>
        <v>0</v>
      </c>
      <c r="O50" s="104">
        <f t="shared" si="1"/>
        <v>0</v>
      </c>
      <c r="P50" s="104">
        <f t="shared" si="2"/>
        <v>0</v>
      </c>
    </row>
    <row r="51" spans="1:16" x14ac:dyDescent="0.25">
      <c r="A51" s="54" t="str">
        <f>auxalimen!H3</f>
        <v>Hamburguesa</v>
      </c>
      <c r="B51" s="104">
        <f>Enero!M51</f>
        <v>0</v>
      </c>
      <c r="C51" s="104">
        <f>Febrero!M51</f>
        <v>0</v>
      </c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>
        <f>SUM(B51:M51)</f>
        <v>0</v>
      </c>
      <c r="O51" s="104">
        <f t="shared" si="1"/>
        <v>0</v>
      </c>
      <c r="P51" s="104">
        <f>N51/12</f>
        <v>0</v>
      </c>
    </row>
    <row r="52" spans="1:16" x14ac:dyDescent="0.25">
      <c r="A52" s="54" t="str">
        <f>auxalimen!H4</f>
        <v>Kebab</v>
      </c>
      <c r="B52" s="104">
        <f>Enero!M52</f>
        <v>0</v>
      </c>
      <c r="C52" s="104">
        <f>Febrero!M52</f>
        <v>0</v>
      </c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>
        <f>SUM(B52:M52)</f>
        <v>0</v>
      </c>
      <c r="O52" s="104">
        <f t="shared" si="1"/>
        <v>0</v>
      </c>
      <c r="P52" s="104">
        <f>N52/12</f>
        <v>0</v>
      </c>
    </row>
    <row r="53" spans="1:16" x14ac:dyDescent="0.25">
      <c r="A53" s="54" t="str">
        <f>auxalimen!H5</f>
        <v>Pizza</v>
      </c>
      <c r="B53" s="104">
        <f>Enero!M53</f>
        <v>0</v>
      </c>
      <c r="C53" s="104">
        <f>Febrero!M53</f>
        <v>0</v>
      </c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>
        <f>SUM(B53:M53)</f>
        <v>0</v>
      </c>
      <c r="O53" s="104">
        <f t="shared" si="1"/>
        <v>0</v>
      </c>
      <c r="P53" s="104">
        <f>N53/12</f>
        <v>0</v>
      </c>
    </row>
    <row r="54" spans="1:16" x14ac:dyDescent="0.25">
      <c r="A54" s="54" t="str">
        <f>auxalimen!H6</f>
        <v>Otros</v>
      </c>
      <c r="B54" s="104">
        <f>Enero!M54</f>
        <v>0</v>
      </c>
      <c r="C54" s="104">
        <f>Febrero!M54</f>
        <v>0</v>
      </c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>
        <f>SUM(B54:M54)</f>
        <v>0</v>
      </c>
      <c r="O54" s="104">
        <f t="shared" si="1"/>
        <v>0</v>
      </c>
      <c r="P54" s="104">
        <f>N54/12</f>
        <v>0</v>
      </c>
    </row>
    <row r="55" spans="1:16" x14ac:dyDescent="0.25">
      <c r="A55" s="52" t="str">
        <f>auxalimen!I1</f>
        <v>Frutas</v>
      </c>
      <c r="B55" s="102">
        <f>Enero!M55</f>
        <v>0</v>
      </c>
      <c r="C55" s="102">
        <f>Febrero!M55</f>
        <v>0</v>
      </c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>
        <f t="shared" si="0"/>
        <v>0</v>
      </c>
      <c r="O55" s="102">
        <f t="shared" si="1"/>
        <v>0</v>
      </c>
      <c r="P55" s="102">
        <f t="shared" si="2"/>
        <v>0</v>
      </c>
    </row>
    <row r="56" spans="1:16" x14ac:dyDescent="0.25">
      <c r="A56" s="55" t="str">
        <f>auxalimen!I2</f>
        <v>Aguacates</v>
      </c>
      <c r="B56" s="105">
        <f>Enero!M56</f>
        <v>0</v>
      </c>
      <c r="C56" s="105">
        <f>Febrero!M56</f>
        <v>0</v>
      </c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>
        <f t="shared" ref="N56" si="5">SUM(B56:M56)</f>
        <v>0</v>
      </c>
      <c r="O56" s="105">
        <f t="shared" si="1"/>
        <v>0</v>
      </c>
      <c r="P56" s="105">
        <f t="shared" ref="P56" si="6">N56/12</f>
        <v>0</v>
      </c>
    </row>
    <row r="57" spans="1:16" x14ac:dyDescent="0.25">
      <c r="A57" s="55" t="str">
        <f>auxalimen!I3</f>
        <v>Fresas</v>
      </c>
      <c r="B57" s="105">
        <f>Enero!M57</f>
        <v>0</v>
      </c>
      <c r="C57" s="105">
        <f>Febrero!M57</f>
        <v>0</v>
      </c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>
        <f t="shared" si="0"/>
        <v>0</v>
      </c>
      <c r="O57" s="105">
        <f t="shared" si="1"/>
        <v>0</v>
      </c>
      <c r="P57" s="105">
        <f t="shared" si="2"/>
        <v>0</v>
      </c>
    </row>
    <row r="58" spans="1:16" x14ac:dyDescent="0.25">
      <c r="A58" s="55" t="str">
        <f>auxalimen!I4</f>
        <v>Limones</v>
      </c>
      <c r="B58" s="105">
        <f>Enero!M58</f>
        <v>0</v>
      </c>
      <c r="C58" s="105">
        <f>Febrero!M58</f>
        <v>0</v>
      </c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>
        <f t="shared" si="0"/>
        <v>0</v>
      </c>
      <c r="O58" s="105">
        <f t="shared" si="1"/>
        <v>0</v>
      </c>
      <c r="P58" s="105">
        <f t="shared" si="2"/>
        <v>0</v>
      </c>
    </row>
    <row r="59" spans="1:16" x14ac:dyDescent="0.25">
      <c r="A59" s="55" t="str">
        <f>auxalimen!I5</f>
        <v>Manzanas</v>
      </c>
      <c r="B59" s="105">
        <f>Enero!M59</f>
        <v>0</v>
      </c>
      <c r="C59" s="105">
        <f>Febrero!M59</f>
        <v>0</v>
      </c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>
        <f t="shared" si="0"/>
        <v>0</v>
      </c>
      <c r="O59" s="105">
        <f t="shared" si="1"/>
        <v>0</v>
      </c>
      <c r="P59" s="105">
        <f t="shared" si="2"/>
        <v>0</v>
      </c>
    </row>
    <row r="60" spans="1:16" x14ac:dyDescent="0.25">
      <c r="A60" s="55" t="str">
        <f>auxalimen!I6</f>
        <v>Naranjas</v>
      </c>
      <c r="B60" s="105">
        <f>Enero!M60</f>
        <v>0</v>
      </c>
      <c r="C60" s="105">
        <f>Febrero!M60</f>
        <v>0</v>
      </c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>
        <f t="shared" si="0"/>
        <v>0</v>
      </c>
      <c r="O60" s="105">
        <f t="shared" si="1"/>
        <v>0</v>
      </c>
      <c r="P60" s="105">
        <f t="shared" si="2"/>
        <v>0</v>
      </c>
    </row>
    <row r="61" spans="1:16" x14ac:dyDescent="0.25">
      <c r="A61" s="55" t="str">
        <f>auxalimen!I7</f>
        <v>Peras</v>
      </c>
      <c r="B61" s="105">
        <f>Enero!M61</f>
        <v>0</v>
      </c>
      <c r="C61" s="105">
        <f>Febrero!M61</f>
        <v>0</v>
      </c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>
        <f>SUM(B61:M61)</f>
        <v>0</v>
      </c>
      <c r="O61" s="105">
        <f t="shared" si="1"/>
        <v>0</v>
      </c>
      <c r="P61" s="105">
        <f>N61/12</f>
        <v>0</v>
      </c>
    </row>
    <row r="62" spans="1:16" x14ac:dyDescent="0.25">
      <c r="A62" s="55" t="str">
        <f>auxalimen!I8</f>
        <v>Plátanos</v>
      </c>
      <c r="B62" s="105">
        <f>Enero!M62</f>
        <v>0</v>
      </c>
      <c r="C62" s="105">
        <f>Febrero!M62</f>
        <v>0</v>
      </c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>
        <f>SUM(B62:M62)</f>
        <v>0</v>
      </c>
      <c r="O62" s="105">
        <f t="shared" si="1"/>
        <v>0</v>
      </c>
      <c r="P62" s="105">
        <f>N62/12</f>
        <v>0</v>
      </c>
    </row>
    <row r="63" spans="1:16" x14ac:dyDescent="0.25">
      <c r="A63" s="55" t="str">
        <f>auxalimen!I9</f>
        <v>Otras</v>
      </c>
      <c r="B63" s="105">
        <f>Enero!M63</f>
        <v>0</v>
      </c>
      <c r="C63" s="105">
        <f>Febrero!M63</f>
        <v>0</v>
      </c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>
        <f>SUM(B63:M63)</f>
        <v>0</v>
      </c>
      <c r="O63" s="105">
        <f t="shared" si="1"/>
        <v>0</v>
      </c>
      <c r="P63" s="105">
        <f>N63/12</f>
        <v>0</v>
      </c>
    </row>
    <row r="64" spans="1:16" x14ac:dyDescent="0.25">
      <c r="A64" s="247" t="str">
        <f>auxalimen!J1</f>
        <v>Lácteos</v>
      </c>
      <c r="B64" s="95">
        <f>Enero!M64</f>
        <v>0</v>
      </c>
      <c r="C64" s="95">
        <f>Febrero!M64</f>
        <v>0</v>
      </c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>
        <f t="shared" si="0"/>
        <v>0</v>
      </c>
      <c r="O64" s="95">
        <f t="shared" si="1"/>
        <v>0</v>
      </c>
      <c r="P64" s="95">
        <f t="shared" si="2"/>
        <v>0</v>
      </c>
    </row>
    <row r="65" spans="1:16" x14ac:dyDescent="0.25">
      <c r="A65" s="56" t="str">
        <f>auxalimen!J2</f>
        <v>Huevos</v>
      </c>
      <c r="B65" s="106">
        <f>Enero!M65</f>
        <v>0</v>
      </c>
      <c r="C65" s="106">
        <f>Febrero!M65</f>
        <v>0</v>
      </c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>
        <f t="shared" si="0"/>
        <v>0</v>
      </c>
      <c r="O65" s="106">
        <f t="shared" si="1"/>
        <v>0</v>
      </c>
      <c r="P65" s="106">
        <f t="shared" si="2"/>
        <v>0</v>
      </c>
    </row>
    <row r="66" spans="1:16" x14ac:dyDescent="0.25">
      <c r="A66" s="56" t="str">
        <f>auxalimen!J3</f>
        <v>Leche de avena</v>
      </c>
      <c r="B66" s="106">
        <f>Enero!M66</f>
        <v>0</v>
      </c>
      <c r="C66" s="106">
        <f>Febrero!M66</f>
        <v>0</v>
      </c>
      <c r="D66" s="106"/>
      <c r="E66" s="106"/>
      <c r="F66" s="106"/>
      <c r="G66" s="106"/>
      <c r="H66" s="106"/>
      <c r="I66" s="106"/>
      <c r="J66" s="106"/>
      <c r="K66" s="106"/>
      <c r="L66" s="106"/>
      <c r="M66" s="106"/>
      <c r="N66" s="106">
        <f t="shared" si="0"/>
        <v>0</v>
      </c>
      <c r="O66" s="106">
        <f t="shared" si="1"/>
        <v>0</v>
      </c>
      <c r="P66" s="106">
        <f t="shared" si="2"/>
        <v>0</v>
      </c>
    </row>
    <row r="67" spans="1:16" x14ac:dyDescent="0.25">
      <c r="A67" s="56" t="str">
        <f>auxalimen!J4</f>
        <v>Mantequilla</v>
      </c>
      <c r="B67" s="106">
        <f>Enero!M67</f>
        <v>0</v>
      </c>
      <c r="C67" s="106">
        <f>Febrero!M67</f>
        <v>0</v>
      </c>
      <c r="D67" s="106"/>
      <c r="E67" s="106"/>
      <c r="F67" s="106"/>
      <c r="G67" s="106"/>
      <c r="H67" s="106"/>
      <c r="I67" s="106"/>
      <c r="J67" s="106"/>
      <c r="K67" s="106"/>
      <c r="L67" s="106"/>
      <c r="M67" s="106"/>
      <c r="N67" s="106">
        <f t="shared" si="0"/>
        <v>0</v>
      </c>
      <c r="O67" s="106">
        <f t="shared" ref="O67:O98" si="7">N67/2</f>
        <v>0</v>
      </c>
      <c r="P67" s="106">
        <f t="shared" si="2"/>
        <v>0</v>
      </c>
    </row>
    <row r="68" spans="1:16" x14ac:dyDescent="0.25">
      <c r="A68" s="56" t="str">
        <f>auxalimen!J5</f>
        <v>Quesos</v>
      </c>
      <c r="B68" s="106">
        <f>Enero!M68</f>
        <v>0</v>
      </c>
      <c r="C68" s="106">
        <f>Febrero!M68</f>
        <v>0</v>
      </c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>
        <f t="shared" si="0"/>
        <v>0</v>
      </c>
      <c r="O68" s="106">
        <f t="shared" si="7"/>
        <v>0</v>
      </c>
      <c r="P68" s="106">
        <f t="shared" si="2"/>
        <v>0</v>
      </c>
    </row>
    <row r="69" spans="1:16" x14ac:dyDescent="0.25">
      <c r="A69" s="56" t="str">
        <f>auxalimen!J6</f>
        <v>Otros</v>
      </c>
      <c r="B69" s="106">
        <f>Enero!M69</f>
        <v>0</v>
      </c>
      <c r="C69" s="106">
        <f>Febrero!M69</f>
        <v>0</v>
      </c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>
        <f t="shared" si="0"/>
        <v>0</v>
      </c>
      <c r="O69" s="106">
        <f t="shared" si="7"/>
        <v>0</v>
      </c>
      <c r="P69" s="106">
        <f t="shared" si="2"/>
        <v>0</v>
      </c>
    </row>
    <row r="70" spans="1:16" x14ac:dyDescent="0.25">
      <c r="A70" s="247" t="str">
        <f>auxalimen!K1</f>
        <v>Pasta</v>
      </c>
      <c r="B70" s="95">
        <f>Enero!M70</f>
        <v>0</v>
      </c>
      <c r="C70" s="95">
        <f>Febrero!M70</f>
        <v>0</v>
      </c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>
        <f t="shared" si="0"/>
        <v>0</v>
      </c>
      <c r="O70" s="95">
        <f t="shared" si="7"/>
        <v>0</v>
      </c>
      <c r="P70" s="95">
        <f t="shared" si="2"/>
        <v>0</v>
      </c>
    </row>
    <row r="71" spans="1:16" x14ac:dyDescent="0.25">
      <c r="A71" s="256" t="str">
        <f>auxalimen!K2</f>
        <v>Espirales</v>
      </c>
      <c r="B71" s="107">
        <f>Enero!M71</f>
        <v>0</v>
      </c>
      <c r="C71" s="107">
        <f>Febrero!M71</f>
        <v>0</v>
      </c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>
        <f t="shared" ref="N71:N99" si="8">SUM(B71:M71)</f>
        <v>0</v>
      </c>
      <c r="O71" s="107">
        <f t="shared" si="7"/>
        <v>0</v>
      </c>
      <c r="P71" s="107">
        <f t="shared" si="2"/>
        <v>0</v>
      </c>
    </row>
    <row r="72" spans="1:16" x14ac:dyDescent="0.25">
      <c r="A72" s="256" t="str">
        <f>auxalimen!K3</f>
        <v>Macarrones</v>
      </c>
      <c r="B72" s="107">
        <f>Enero!M72</f>
        <v>0</v>
      </c>
      <c r="C72" s="107">
        <f>Febrero!M72</f>
        <v>0</v>
      </c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>
        <f t="shared" si="8"/>
        <v>0</v>
      </c>
      <c r="O72" s="107">
        <f t="shared" si="7"/>
        <v>0</v>
      </c>
      <c r="P72" s="107">
        <f t="shared" si="2"/>
        <v>0</v>
      </c>
    </row>
    <row r="73" spans="1:16" x14ac:dyDescent="0.25">
      <c r="A73" s="256" t="str">
        <f>auxalimen!K4</f>
        <v>Nidos</v>
      </c>
      <c r="B73" s="107">
        <f>Enero!M73</f>
        <v>0</v>
      </c>
      <c r="C73" s="107">
        <f>Febrero!M73</f>
        <v>0</v>
      </c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>
        <f t="shared" si="8"/>
        <v>0</v>
      </c>
      <c r="O73" s="107">
        <f t="shared" si="7"/>
        <v>0</v>
      </c>
      <c r="P73" s="107">
        <f t="shared" ref="P73:P99" si="9">N73/12</f>
        <v>0</v>
      </c>
    </row>
    <row r="74" spans="1:16" x14ac:dyDescent="0.25">
      <c r="A74" s="256" t="str">
        <f>auxalimen!K5</f>
        <v>Tallarines</v>
      </c>
      <c r="B74" s="107">
        <f>Enero!M74</f>
        <v>0</v>
      </c>
      <c r="C74" s="107">
        <f>Febrero!M74</f>
        <v>0</v>
      </c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>
        <f t="shared" si="8"/>
        <v>0</v>
      </c>
      <c r="O74" s="107">
        <f t="shared" si="7"/>
        <v>0</v>
      </c>
      <c r="P74" s="107">
        <f t="shared" si="9"/>
        <v>0</v>
      </c>
    </row>
    <row r="75" spans="1:16" x14ac:dyDescent="0.25">
      <c r="A75" s="256" t="str">
        <f>auxalimen!K6</f>
        <v>Otros</v>
      </c>
      <c r="B75" s="107">
        <f>Enero!M75</f>
        <v>0</v>
      </c>
      <c r="C75" s="107">
        <f>Febrero!M75</f>
        <v>0</v>
      </c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>
        <f t="shared" si="8"/>
        <v>0</v>
      </c>
      <c r="O75" s="107">
        <f t="shared" si="7"/>
        <v>0</v>
      </c>
      <c r="P75" s="107">
        <f t="shared" si="9"/>
        <v>0</v>
      </c>
    </row>
    <row r="76" spans="1:16" x14ac:dyDescent="0.25">
      <c r="A76" s="247" t="str">
        <f>auxalimen!L1</f>
        <v>Pescados</v>
      </c>
      <c r="B76" s="95">
        <f>Enero!M76</f>
        <v>0</v>
      </c>
      <c r="C76" s="95">
        <f>Febrero!M76</f>
        <v>0</v>
      </c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>
        <f t="shared" si="8"/>
        <v>0</v>
      </c>
      <c r="O76" s="95">
        <f t="shared" si="7"/>
        <v>0</v>
      </c>
      <c r="P76" s="95">
        <f t="shared" si="9"/>
        <v>0</v>
      </c>
    </row>
    <row r="77" spans="1:16" x14ac:dyDescent="0.25">
      <c r="A77" s="253" t="str">
        <f>auxalimen!L2</f>
        <v>Mejillones</v>
      </c>
      <c r="B77" s="98">
        <f>Enero!M77</f>
        <v>0</v>
      </c>
      <c r="C77" s="98">
        <f>Febrero!M77</f>
        <v>0</v>
      </c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>
        <f>SUM(B77:M77)</f>
        <v>0</v>
      </c>
      <c r="O77" s="98">
        <f t="shared" si="7"/>
        <v>0</v>
      </c>
      <c r="P77" s="98">
        <f>N77/12</f>
        <v>0</v>
      </c>
    </row>
    <row r="78" spans="1:16" x14ac:dyDescent="0.25">
      <c r="A78" s="253" t="str">
        <f>auxalimen!L3</f>
        <v>Merluza</v>
      </c>
      <c r="B78" s="98">
        <f>Enero!M78</f>
        <v>0</v>
      </c>
      <c r="C78" s="98">
        <f>Febrero!M78</f>
        <v>0</v>
      </c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>
        <f>SUM(B78:M78)</f>
        <v>0</v>
      </c>
      <c r="O78" s="98">
        <f t="shared" si="7"/>
        <v>0</v>
      </c>
      <c r="P78" s="98">
        <f>N78/12</f>
        <v>0</v>
      </c>
    </row>
    <row r="79" spans="1:16" x14ac:dyDescent="0.25">
      <c r="A79" s="253" t="str">
        <f>auxalimen!L4</f>
        <v>Salmón</v>
      </c>
      <c r="B79" s="98">
        <f>Enero!M79</f>
        <v>0</v>
      </c>
      <c r="C79" s="98">
        <f>Febrero!M79</f>
        <v>0</v>
      </c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>
        <f>SUM(B79:M79)</f>
        <v>0</v>
      </c>
      <c r="O79" s="98">
        <f t="shared" si="7"/>
        <v>0</v>
      </c>
      <c r="P79" s="98">
        <f>N79/12</f>
        <v>0</v>
      </c>
    </row>
    <row r="80" spans="1:16" x14ac:dyDescent="0.25">
      <c r="A80" s="253" t="str">
        <f>auxalimen!L5</f>
        <v>Otros</v>
      </c>
      <c r="B80" s="98">
        <f>Enero!M80</f>
        <v>0</v>
      </c>
      <c r="C80" s="98">
        <f>Febrero!M80</f>
        <v>0</v>
      </c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>
        <f>SUM(B80:M80)</f>
        <v>0</v>
      </c>
      <c r="O80" s="98">
        <f t="shared" si="7"/>
        <v>0</v>
      </c>
      <c r="P80" s="98">
        <f>N80/12</f>
        <v>0</v>
      </c>
    </row>
    <row r="81" spans="1:16" x14ac:dyDescent="0.25">
      <c r="A81" s="247" t="str">
        <f>auxalimen!M1</f>
        <v>Postres</v>
      </c>
      <c r="B81" s="95">
        <f>Enero!M81</f>
        <v>0</v>
      </c>
      <c r="C81" s="95">
        <f>Febrero!M81</f>
        <v>0</v>
      </c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>
        <f>SUM(B81:M81)</f>
        <v>0</v>
      </c>
      <c r="O81" s="95">
        <f t="shared" si="7"/>
        <v>0</v>
      </c>
      <c r="P81" s="95">
        <f>N81/12</f>
        <v>0</v>
      </c>
    </row>
    <row r="82" spans="1:16" x14ac:dyDescent="0.25">
      <c r="A82" s="257" t="str">
        <f>auxalimen!M2</f>
        <v>Gelatina</v>
      </c>
      <c r="B82" s="108">
        <f>Enero!M82</f>
        <v>0</v>
      </c>
      <c r="C82" s="108">
        <f>Febrero!M82</f>
        <v>0</v>
      </c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>
        <f t="shared" si="8"/>
        <v>0</v>
      </c>
      <c r="O82" s="108">
        <f t="shared" si="7"/>
        <v>0</v>
      </c>
      <c r="P82" s="108">
        <f t="shared" si="9"/>
        <v>0</v>
      </c>
    </row>
    <row r="83" spans="1:16" x14ac:dyDescent="0.25">
      <c r="A83" s="257" t="str">
        <f>auxalimen!M3</f>
        <v>Helado</v>
      </c>
      <c r="B83" s="108">
        <f>Enero!M83</f>
        <v>0</v>
      </c>
      <c r="C83" s="108">
        <f>Febrero!M83</f>
        <v>0</v>
      </c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>
        <f t="shared" si="8"/>
        <v>0</v>
      </c>
      <c r="O83" s="108">
        <f t="shared" si="7"/>
        <v>0</v>
      </c>
      <c r="P83" s="108">
        <f t="shared" si="9"/>
        <v>0</v>
      </c>
    </row>
    <row r="84" spans="1:16" x14ac:dyDescent="0.25">
      <c r="A84" s="257" t="str">
        <f>auxalimen!M4</f>
        <v>Yogur</v>
      </c>
      <c r="B84" s="108">
        <f>Enero!M84</f>
        <v>0</v>
      </c>
      <c r="C84" s="108">
        <f>Febrero!M84</f>
        <v>0</v>
      </c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>
        <f t="shared" si="8"/>
        <v>0</v>
      </c>
      <c r="O84" s="108">
        <f t="shared" si="7"/>
        <v>0</v>
      </c>
      <c r="P84" s="108">
        <f t="shared" si="9"/>
        <v>0</v>
      </c>
    </row>
    <row r="85" spans="1:16" x14ac:dyDescent="0.25">
      <c r="A85" s="257" t="str">
        <f>auxalimen!M5</f>
        <v>Otros</v>
      </c>
      <c r="B85" s="108">
        <f>Enero!M85</f>
        <v>0</v>
      </c>
      <c r="C85" s="108">
        <f>Febrero!M85</f>
        <v>0</v>
      </c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>
        <f t="shared" si="8"/>
        <v>0</v>
      </c>
      <c r="O85" s="108">
        <f t="shared" si="7"/>
        <v>0</v>
      </c>
      <c r="P85" s="108">
        <f t="shared" si="9"/>
        <v>0</v>
      </c>
    </row>
    <row r="86" spans="1:16" x14ac:dyDescent="0.25">
      <c r="A86" s="247" t="str">
        <f>auxalimen!N1</f>
        <v>Verduras</v>
      </c>
      <c r="B86" s="95">
        <f>Enero!M86</f>
        <v>0</v>
      </c>
      <c r="C86" s="95">
        <f>Febrero!M86</f>
        <v>0</v>
      </c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>
        <f t="shared" si="8"/>
        <v>0</v>
      </c>
      <c r="O86" s="95">
        <f t="shared" si="7"/>
        <v>0</v>
      </c>
      <c r="P86" s="95">
        <f t="shared" si="9"/>
        <v>0</v>
      </c>
    </row>
    <row r="87" spans="1:16" x14ac:dyDescent="0.25">
      <c r="A87" s="258" t="str">
        <f>auxalimen!N2</f>
        <v>Brócoli</v>
      </c>
      <c r="B87" s="109">
        <f>Enero!M87</f>
        <v>0</v>
      </c>
      <c r="C87" s="109">
        <f>Febrero!M87</f>
        <v>0</v>
      </c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>
        <f t="shared" si="8"/>
        <v>0</v>
      </c>
      <c r="O87" s="109">
        <f t="shared" si="7"/>
        <v>0</v>
      </c>
      <c r="P87" s="109">
        <f t="shared" si="9"/>
        <v>0</v>
      </c>
    </row>
    <row r="88" spans="1:16" x14ac:dyDescent="0.25">
      <c r="A88" s="258" t="str">
        <f>auxalimen!N3</f>
        <v>Calabaza</v>
      </c>
      <c r="B88" s="109">
        <f>Enero!M88</f>
        <v>0</v>
      </c>
      <c r="C88" s="109">
        <f>Febrero!M88</f>
        <v>0</v>
      </c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>
        <f>SUM(B88:M88)</f>
        <v>0</v>
      </c>
      <c r="O88" s="109">
        <f t="shared" si="7"/>
        <v>0</v>
      </c>
      <c r="P88" s="109">
        <f>N88/12</f>
        <v>0</v>
      </c>
    </row>
    <row r="89" spans="1:16" x14ac:dyDescent="0.25">
      <c r="A89" s="258" t="str">
        <f>auxalimen!N4</f>
        <v>Calabacín</v>
      </c>
      <c r="B89" s="109">
        <f>Enero!M89</f>
        <v>0</v>
      </c>
      <c r="C89" s="109">
        <f>Febrero!M89</f>
        <v>0</v>
      </c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>
        <f t="shared" si="8"/>
        <v>0</v>
      </c>
      <c r="O89" s="109">
        <f t="shared" si="7"/>
        <v>0</v>
      </c>
      <c r="P89" s="109">
        <f t="shared" si="9"/>
        <v>0</v>
      </c>
    </row>
    <row r="90" spans="1:16" x14ac:dyDescent="0.25">
      <c r="A90" s="258" t="str">
        <f>auxalimen!N5</f>
        <v>Canónigos</v>
      </c>
      <c r="B90" s="109">
        <f>Enero!M90</f>
        <v>0</v>
      </c>
      <c r="C90" s="109">
        <f>Febrero!M90</f>
        <v>0</v>
      </c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>
        <f t="shared" si="8"/>
        <v>0</v>
      </c>
      <c r="O90" s="109">
        <f t="shared" si="7"/>
        <v>0</v>
      </c>
      <c r="P90" s="109">
        <f t="shared" si="9"/>
        <v>0</v>
      </c>
    </row>
    <row r="91" spans="1:16" x14ac:dyDescent="0.25">
      <c r="A91" s="258" t="str">
        <f>auxalimen!N6</f>
        <v>Cebollas</v>
      </c>
      <c r="B91" s="109">
        <f>Enero!M91</f>
        <v>0</v>
      </c>
      <c r="C91" s="109">
        <f>Febrero!M91</f>
        <v>0</v>
      </c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>
        <f t="shared" si="8"/>
        <v>0</v>
      </c>
      <c r="O91" s="109">
        <f t="shared" si="7"/>
        <v>0</v>
      </c>
      <c r="P91" s="109">
        <f t="shared" si="9"/>
        <v>0</v>
      </c>
    </row>
    <row r="92" spans="1:16" x14ac:dyDescent="0.25">
      <c r="A92" s="258" t="str">
        <f>auxalimen!N7</f>
        <v>Champiñones</v>
      </c>
      <c r="B92" s="109">
        <f>Enero!M92</f>
        <v>0</v>
      </c>
      <c r="C92" s="109">
        <f>Febrero!M92</f>
        <v>0</v>
      </c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>
        <f t="shared" si="8"/>
        <v>0</v>
      </c>
      <c r="O92" s="109">
        <f t="shared" si="7"/>
        <v>0</v>
      </c>
      <c r="P92" s="109">
        <f t="shared" si="9"/>
        <v>0</v>
      </c>
    </row>
    <row r="93" spans="1:16" x14ac:dyDescent="0.25">
      <c r="A93" s="258" t="str">
        <f>auxalimen!N8</f>
        <v>Espárragos</v>
      </c>
      <c r="B93" s="109">
        <f>Enero!M93</f>
        <v>0</v>
      </c>
      <c r="C93" s="109">
        <f>Febrero!M93</f>
        <v>0</v>
      </c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>
        <f t="shared" si="8"/>
        <v>0</v>
      </c>
      <c r="O93" s="109">
        <f t="shared" si="7"/>
        <v>0</v>
      </c>
      <c r="P93" s="109">
        <f t="shared" si="9"/>
        <v>0</v>
      </c>
    </row>
    <row r="94" spans="1:16" x14ac:dyDescent="0.25">
      <c r="A94" s="258" t="str">
        <f>auxalimen!N9</f>
        <v>Legumbres</v>
      </c>
      <c r="B94" s="109">
        <f>Enero!M94</f>
        <v>0</v>
      </c>
      <c r="C94" s="109">
        <f>Febrero!M94</f>
        <v>0</v>
      </c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>
        <f t="shared" si="8"/>
        <v>0</v>
      </c>
      <c r="O94" s="109">
        <f t="shared" si="7"/>
        <v>0</v>
      </c>
      <c r="P94" s="109">
        <f t="shared" si="9"/>
        <v>0</v>
      </c>
    </row>
    <row r="95" spans="1:16" x14ac:dyDescent="0.25">
      <c r="A95" s="258" t="str">
        <f>auxalimen!N10</f>
        <v>Patatas</v>
      </c>
      <c r="B95" s="109">
        <f>Enero!M95</f>
        <v>0</v>
      </c>
      <c r="C95" s="109">
        <f>Febrero!M95</f>
        <v>0</v>
      </c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>
        <f t="shared" si="8"/>
        <v>0</v>
      </c>
      <c r="O95" s="109">
        <f t="shared" si="7"/>
        <v>0</v>
      </c>
      <c r="P95" s="109">
        <f t="shared" si="9"/>
        <v>0</v>
      </c>
    </row>
    <row r="96" spans="1:16" x14ac:dyDescent="0.25">
      <c r="A96" s="258" t="str">
        <f>auxalimen!N11</f>
        <v>Tomates</v>
      </c>
      <c r="B96" s="109">
        <f>Enero!M96</f>
        <v>0</v>
      </c>
      <c r="C96" s="109">
        <f>Febrero!M96</f>
        <v>0</v>
      </c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>
        <f t="shared" si="8"/>
        <v>0</v>
      </c>
      <c r="O96" s="109">
        <f t="shared" si="7"/>
        <v>0</v>
      </c>
      <c r="P96" s="109">
        <f t="shared" si="9"/>
        <v>0</v>
      </c>
    </row>
    <row r="97" spans="1:16" x14ac:dyDescent="0.25">
      <c r="A97" s="258" t="str">
        <f>auxalimen!N12</f>
        <v>Zanahorias</v>
      </c>
      <c r="B97" s="109">
        <f>Enero!M97</f>
        <v>0</v>
      </c>
      <c r="C97" s="109">
        <f>Febrero!M97</f>
        <v>0</v>
      </c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>
        <f t="shared" si="8"/>
        <v>0</v>
      </c>
      <c r="O97" s="109">
        <f t="shared" si="7"/>
        <v>0</v>
      </c>
      <c r="P97" s="109">
        <f t="shared" si="9"/>
        <v>0</v>
      </c>
    </row>
    <row r="98" spans="1:16" x14ac:dyDescent="0.25">
      <c r="A98" s="258" t="str">
        <f>auxalimen!N13</f>
        <v>Otras</v>
      </c>
      <c r="B98" s="109">
        <f>Enero!M98</f>
        <v>0</v>
      </c>
      <c r="C98" s="109">
        <f>Febrero!M98</f>
        <v>0</v>
      </c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>
        <f t="shared" si="8"/>
        <v>0</v>
      </c>
      <c r="O98" s="109">
        <f t="shared" si="7"/>
        <v>0</v>
      </c>
      <c r="P98" s="109">
        <f t="shared" si="9"/>
        <v>0</v>
      </c>
    </row>
    <row r="99" spans="1:16" x14ac:dyDescent="0.25">
      <c r="A99" s="259" t="s">
        <v>0</v>
      </c>
      <c r="B99" s="111">
        <f>SUM(B2,B9,B16,B23,B29,B36,B42,B49,B55,B64,B70,B76,B81,B86)</f>
        <v>0</v>
      </c>
      <c r="C99" s="111">
        <f>SUM(C2,C9,C16,C23,C29,C36,C42,C49,C55,C64,C70,C76,C81,C86)</f>
        <v>0</v>
      </c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>
        <f t="shared" si="8"/>
        <v>0</v>
      </c>
      <c r="O99" s="111">
        <f t="shared" ref="O99" si="10">N99/10</f>
        <v>0</v>
      </c>
      <c r="P99" s="111">
        <f t="shared" si="9"/>
        <v>0</v>
      </c>
    </row>
    <row r="100" spans="1:16" s="236" customFormat="1" x14ac:dyDescent="0.25">
      <c r="A100" s="43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</row>
    <row r="105" spans="1:16" x14ac:dyDescent="0.25">
      <c r="A105" s="260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F106"/>
  <sheetViews>
    <sheetView workbookViewId="0">
      <selection activeCell="B14" sqref="B2:C14"/>
    </sheetView>
  </sheetViews>
  <sheetFormatPr baseColWidth="10" defaultColWidth="11.42578125" defaultRowHeight="15" x14ac:dyDescent="0.25"/>
  <sheetData>
    <row r="1" spans="1:3" ht="15.75" thickBot="1" x14ac:dyDescent="0.3">
      <c r="A1" s="229" t="s">
        <v>94</v>
      </c>
      <c r="B1" s="230" t="s">
        <v>95</v>
      </c>
      <c r="C1" s="231" t="s">
        <v>96</v>
      </c>
    </row>
    <row r="2" spans="1:3" x14ac:dyDescent="0.25">
      <c r="A2" s="232">
        <v>43833</v>
      </c>
      <c r="B2" s="233"/>
      <c r="C2" s="234"/>
    </row>
    <row r="3" spans="1:3" x14ac:dyDescent="0.25">
      <c r="A3" s="232">
        <f>A2+3</f>
        <v>43836</v>
      </c>
      <c r="B3" s="233"/>
      <c r="C3" s="234"/>
    </row>
    <row r="4" spans="1:3" x14ac:dyDescent="0.25">
      <c r="A4" s="232">
        <f>A3+4</f>
        <v>43840</v>
      </c>
      <c r="B4" s="233"/>
      <c r="C4" s="234"/>
    </row>
    <row r="5" spans="1:3" x14ac:dyDescent="0.25">
      <c r="A5" s="232">
        <f>A4+3</f>
        <v>43843</v>
      </c>
      <c r="B5" s="233"/>
      <c r="C5" s="234"/>
    </row>
    <row r="6" spans="1:3" x14ac:dyDescent="0.25">
      <c r="A6" s="232">
        <f>A5+4</f>
        <v>43847</v>
      </c>
      <c r="B6" s="233"/>
      <c r="C6" s="234"/>
    </row>
    <row r="7" spans="1:3" x14ac:dyDescent="0.25">
      <c r="A7" s="232">
        <f>A6+3</f>
        <v>43850</v>
      </c>
      <c r="B7" s="198"/>
      <c r="C7" s="234"/>
    </row>
    <row r="8" spans="1:3" x14ac:dyDescent="0.25">
      <c r="A8" s="232">
        <f>A7+4</f>
        <v>43854</v>
      </c>
      <c r="B8" s="198"/>
      <c r="C8" s="234"/>
    </row>
    <row r="9" spans="1:3" x14ac:dyDescent="0.25">
      <c r="A9" s="232">
        <f>A8+3</f>
        <v>43857</v>
      </c>
      <c r="B9" s="198"/>
      <c r="C9" s="234"/>
    </row>
    <row r="10" spans="1:3" x14ac:dyDescent="0.25">
      <c r="A10" s="232">
        <f>A9+4</f>
        <v>43861</v>
      </c>
      <c r="B10" s="198"/>
      <c r="C10" s="234"/>
    </row>
    <row r="11" spans="1:3" x14ac:dyDescent="0.25">
      <c r="A11" s="232">
        <f>A10+3</f>
        <v>43864</v>
      </c>
      <c r="B11" s="198"/>
      <c r="C11" s="234"/>
    </row>
    <row r="12" spans="1:3" x14ac:dyDescent="0.25">
      <c r="A12" s="232">
        <f>A11+4</f>
        <v>43868</v>
      </c>
      <c r="B12" s="198"/>
      <c r="C12" s="234"/>
    </row>
    <row r="13" spans="1:3" x14ac:dyDescent="0.25">
      <c r="A13" s="232">
        <f>A12+3</f>
        <v>43871</v>
      </c>
      <c r="B13" s="198"/>
      <c r="C13" s="234"/>
    </row>
    <row r="14" spans="1:3" x14ac:dyDescent="0.25">
      <c r="A14" s="232">
        <f>A13+4</f>
        <v>43875</v>
      </c>
      <c r="B14" s="198"/>
      <c r="C14" s="234"/>
    </row>
    <row r="15" spans="1:3" x14ac:dyDescent="0.25">
      <c r="A15" s="232">
        <f>A14+3</f>
        <v>43878</v>
      </c>
      <c r="B15" s="198"/>
      <c r="C15" s="234"/>
    </row>
    <row r="16" spans="1:3" x14ac:dyDescent="0.25">
      <c r="A16" s="232">
        <f>A15+4</f>
        <v>43882</v>
      </c>
      <c r="B16" s="198"/>
      <c r="C16" s="234"/>
    </row>
    <row r="17" spans="1:6" x14ac:dyDescent="0.25">
      <c r="A17" s="232">
        <f>A16+3</f>
        <v>43885</v>
      </c>
      <c r="B17" s="198"/>
      <c r="C17" s="234"/>
    </row>
    <row r="18" spans="1:6" x14ac:dyDescent="0.25">
      <c r="A18" s="232">
        <f>A17+4</f>
        <v>43889</v>
      </c>
      <c r="B18" s="198"/>
      <c r="C18" s="234"/>
    </row>
    <row r="19" spans="1:6" x14ac:dyDescent="0.25">
      <c r="A19" s="232">
        <f>A18+3</f>
        <v>43892</v>
      </c>
      <c r="B19" s="198"/>
      <c r="C19" s="234"/>
    </row>
    <row r="20" spans="1:6" x14ac:dyDescent="0.25">
      <c r="A20" s="232">
        <f>A19+4</f>
        <v>43896</v>
      </c>
      <c r="B20" s="198"/>
      <c r="C20" s="234"/>
      <c r="F20" s="6" t="s">
        <v>97</v>
      </c>
    </row>
    <row r="21" spans="1:6" x14ac:dyDescent="0.25">
      <c r="A21" s="232">
        <f>A20+3</f>
        <v>43899</v>
      </c>
      <c r="B21" s="198"/>
      <c r="C21" s="234"/>
    </row>
    <row r="22" spans="1:6" x14ac:dyDescent="0.25">
      <c r="A22" s="232">
        <f>A21+4</f>
        <v>43903</v>
      </c>
      <c r="B22" s="198"/>
      <c r="C22" s="234"/>
    </row>
    <row r="23" spans="1:6" x14ac:dyDescent="0.25">
      <c r="A23" s="232">
        <f>A22+3</f>
        <v>43906</v>
      </c>
      <c r="B23" s="198"/>
      <c r="C23" s="234"/>
    </row>
    <row r="24" spans="1:6" x14ac:dyDescent="0.25">
      <c r="A24" s="232">
        <f>A23+4</f>
        <v>43910</v>
      </c>
      <c r="B24" s="198"/>
      <c r="C24" s="234"/>
    </row>
    <row r="25" spans="1:6" x14ac:dyDescent="0.25">
      <c r="A25" s="232">
        <f>A24+3</f>
        <v>43913</v>
      </c>
      <c r="B25" s="198"/>
      <c r="C25" s="234"/>
    </row>
    <row r="26" spans="1:6" x14ac:dyDescent="0.25">
      <c r="A26" s="232">
        <f>A25+4</f>
        <v>43917</v>
      </c>
      <c r="B26" s="198"/>
      <c r="C26" s="234"/>
    </row>
    <row r="27" spans="1:6" x14ac:dyDescent="0.25">
      <c r="A27" s="232">
        <f>A26+3</f>
        <v>43920</v>
      </c>
      <c r="B27" s="198"/>
      <c r="C27" s="234"/>
    </row>
    <row r="28" spans="1:6" x14ac:dyDescent="0.25">
      <c r="A28" s="232">
        <f>A27+4</f>
        <v>43924</v>
      </c>
      <c r="B28" s="198"/>
      <c r="C28" s="234"/>
    </row>
    <row r="29" spans="1:6" x14ac:dyDescent="0.25">
      <c r="A29" s="232">
        <f>A28+3</f>
        <v>43927</v>
      </c>
      <c r="B29" s="198"/>
      <c r="C29" s="234"/>
    </row>
    <row r="30" spans="1:6" x14ac:dyDescent="0.25">
      <c r="A30" s="232">
        <f>A29+4</f>
        <v>43931</v>
      </c>
      <c r="B30" s="198"/>
      <c r="C30" s="234"/>
    </row>
    <row r="31" spans="1:6" x14ac:dyDescent="0.25">
      <c r="A31" s="232">
        <f>A30+3</f>
        <v>43934</v>
      </c>
      <c r="B31" s="198"/>
      <c r="C31" s="234"/>
    </row>
    <row r="32" spans="1:6" x14ac:dyDescent="0.25">
      <c r="A32" s="232">
        <f>A31+4</f>
        <v>43938</v>
      </c>
      <c r="B32" s="198"/>
      <c r="C32" s="234"/>
    </row>
    <row r="33" spans="1:3" x14ac:dyDescent="0.25">
      <c r="A33" s="232">
        <f>A32+3</f>
        <v>43941</v>
      </c>
      <c r="B33" s="198"/>
      <c r="C33" s="234"/>
    </row>
    <row r="34" spans="1:3" x14ac:dyDescent="0.25">
      <c r="A34" s="232">
        <f>A33+4</f>
        <v>43945</v>
      </c>
      <c r="B34" s="198"/>
      <c r="C34" s="234"/>
    </row>
    <row r="35" spans="1:3" x14ac:dyDescent="0.25">
      <c r="A35" s="232">
        <f>A34+3</f>
        <v>43948</v>
      </c>
      <c r="B35" s="198"/>
      <c r="C35" s="234"/>
    </row>
    <row r="36" spans="1:3" x14ac:dyDescent="0.25">
      <c r="A36" s="232">
        <f>A35+4</f>
        <v>43952</v>
      </c>
      <c r="B36" s="198"/>
      <c r="C36" s="234"/>
    </row>
    <row r="37" spans="1:3" x14ac:dyDescent="0.25">
      <c r="A37" s="232">
        <f>A36+3</f>
        <v>43955</v>
      </c>
      <c r="B37" s="198"/>
      <c r="C37" s="234"/>
    </row>
    <row r="38" spans="1:3" x14ac:dyDescent="0.25">
      <c r="A38" s="232">
        <f>A37+4</f>
        <v>43959</v>
      </c>
      <c r="B38" s="198"/>
      <c r="C38" s="234"/>
    </row>
    <row r="39" spans="1:3" x14ac:dyDescent="0.25">
      <c r="A39" s="232">
        <f>A38+3</f>
        <v>43962</v>
      </c>
      <c r="B39" s="198"/>
      <c r="C39" s="234"/>
    </row>
    <row r="40" spans="1:3" x14ac:dyDescent="0.25">
      <c r="A40" s="232">
        <f>A39+4</f>
        <v>43966</v>
      </c>
      <c r="B40" s="198"/>
      <c r="C40" s="234"/>
    </row>
    <row r="41" spans="1:3" x14ac:dyDescent="0.25">
      <c r="A41" s="232">
        <f>A40+3</f>
        <v>43969</v>
      </c>
      <c r="B41" s="198"/>
      <c r="C41" s="234"/>
    </row>
    <row r="42" spans="1:3" x14ac:dyDescent="0.25">
      <c r="A42" s="232">
        <f>A41+4</f>
        <v>43973</v>
      </c>
      <c r="B42" s="198"/>
      <c r="C42" s="234"/>
    </row>
    <row r="43" spans="1:3" x14ac:dyDescent="0.25">
      <c r="A43" s="232">
        <f>A42+3</f>
        <v>43976</v>
      </c>
      <c r="B43" s="198"/>
      <c r="C43" s="234"/>
    </row>
    <row r="44" spans="1:3" x14ac:dyDescent="0.25">
      <c r="A44" s="232">
        <f>A43+4</f>
        <v>43980</v>
      </c>
      <c r="B44" s="198"/>
      <c r="C44" s="234"/>
    </row>
    <row r="45" spans="1:3" x14ac:dyDescent="0.25">
      <c r="A45" s="232">
        <f>A44+3</f>
        <v>43983</v>
      </c>
      <c r="B45" s="198"/>
      <c r="C45" s="234"/>
    </row>
    <row r="46" spans="1:3" x14ac:dyDescent="0.25">
      <c r="A46" s="232">
        <f>A45+4</f>
        <v>43987</v>
      </c>
      <c r="B46" s="198"/>
      <c r="C46" s="234"/>
    </row>
    <row r="47" spans="1:3" x14ac:dyDescent="0.25">
      <c r="A47" s="232">
        <f>A46+3</f>
        <v>43990</v>
      </c>
      <c r="B47" s="198"/>
      <c r="C47" s="234"/>
    </row>
    <row r="48" spans="1:3" x14ac:dyDescent="0.25">
      <c r="A48" s="232">
        <f>A47+4</f>
        <v>43994</v>
      </c>
      <c r="B48" s="198"/>
      <c r="C48" s="234"/>
    </row>
    <row r="49" spans="1:3" x14ac:dyDescent="0.25">
      <c r="A49" s="232">
        <f>A48+3</f>
        <v>43997</v>
      </c>
      <c r="B49" s="198"/>
      <c r="C49" s="234"/>
    </row>
    <row r="50" spans="1:3" x14ac:dyDescent="0.25">
      <c r="A50" s="232">
        <f>A49+4</f>
        <v>44001</v>
      </c>
      <c r="B50" s="198"/>
      <c r="C50" s="234"/>
    </row>
    <row r="51" spans="1:3" x14ac:dyDescent="0.25">
      <c r="A51" s="232">
        <f>A50+3</f>
        <v>44004</v>
      </c>
      <c r="B51" s="198"/>
      <c r="C51" s="234"/>
    </row>
    <row r="52" spans="1:3" x14ac:dyDescent="0.25">
      <c r="A52" s="232">
        <f>A51+4</f>
        <v>44008</v>
      </c>
      <c r="B52" s="198"/>
      <c r="C52" s="234"/>
    </row>
    <row r="53" spans="1:3" x14ac:dyDescent="0.25">
      <c r="A53" s="232">
        <f>A52+3</f>
        <v>44011</v>
      </c>
      <c r="B53" s="198"/>
      <c r="C53" s="234"/>
    </row>
    <row r="54" spans="1:3" x14ac:dyDescent="0.25">
      <c r="A54" s="232">
        <f>A53+4</f>
        <v>44015</v>
      </c>
      <c r="B54" s="198"/>
      <c r="C54" s="234"/>
    </row>
    <row r="55" spans="1:3" x14ac:dyDescent="0.25">
      <c r="A55" s="232">
        <f>A54+3</f>
        <v>44018</v>
      </c>
      <c r="B55" s="198"/>
      <c r="C55" s="234"/>
    </row>
    <row r="56" spans="1:3" x14ac:dyDescent="0.25">
      <c r="A56" s="232">
        <f>A55+4</f>
        <v>44022</v>
      </c>
      <c r="B56" s="198"/>
      <c r="C56" s="234"/>
    </row>
    <row r="57" spans="1:3" x14ac:dyDescent="0.25">
      <c r="A57" s="232">
        <f>A56+3</f>
        <v>44025</v>
      </c>
      <c r="B57" s="198"/>
      <c r="C57" s="234"/>
    </row>
    <row r="58" spans="1:3" x14ac:dyDescent="0.25">
      <c r="A58" s="232">
        <f>A57+4</f>
        <v>44029</v>
      </c>
      <c r="B58" s="198"/>
      <c r="C58" s="234"/>
    </row>
    <row r="59" spans="1:3" x14ac:dyDescent="0.25">
      <c r="A59" s="232">
        <f>A58+3</f>
        <v>44032</v>
      </c>
      <c r="B59" s="198"/>
      <c r="C59" s="234"/>
    </row>
    <row r="60" spans="1:3" x14ac:dyDescent="0.25">
      <c r="A60" s="232">
        <f>A59+4</f>
        <v>44036</v>
      </c>
      <c r="B60" s="198"/>
      <c r="C60" s="234"/>
    </row>
    <row r="61" spans="1:3" x14ac:dyDescent="0.25">
      <c r="A61" s="232">
        <f>A60+3</f>
        <v>44039</v>
      </c>
      <c r="B61" s="198"/>
      <c r="C61" s="234"/>
    </row>
    <row r="62" spans="1:3" x14ac:dyDescent="0.25">
      <c r="A62" s="232">
        <f>A61+4</f>
        <v>44043</v>
      </c>
      <c r="B62" s="198"/>
      <c r="C62" s="234"/>
    </row>
    <row r="63" spans="1:3" x14ac:dyDescent="0.25">
      <c r="A63" s="232">
        <f>A62+3</f>
        <v>44046</v>
      </c>
      <c r="B63" s="198"/>
      <c r="C63" s="234"/>
    </row>
    <row r="64" spans="1:3" x14ac:dyDescent="0.25">
      <c r="A64" s="232">
        <f>A63+4</f>
        <v>44050</v>
      </c>
      <c r="B64" s="198"/>
      <c r="C64" s="234"/>
    </row>
    <row r="65" spans="1:3" x14ac:dyDescent="0.25">
      <c r="A65" s="232">
        <f>A64+3</f>
        <v>44053</v>
      </c>
      <c r="B65" s="198"/>
      <c r="C65" s="234"/>
    </row>
    <row r="66" spans="1:3" x14ac:dyDescent="0.25">
      <c r="A66" s="232">
        <f>A65+4</f>
        <v>44057</v>
      </c>
      <c r="B66" s="198"/>
      <c r="C66" s="234"/>
    </row>
    <row r="67" spans="1:3" x14ac:dyDescent="0.25">
      <c r="A67" s="232">
        <f>A66+3</f>
        <v>44060</v>
      </c>
      <c r="B67" s="198"/>
      <c r="C67" s="234"/>
    </row>
    <row r="68" spans="1:3" x14ac:dyDescent="0.25">
      <c r="A68" s="232">
        <f>A67+4</f>
        <v>44064</v>
      </c>
      <c r="B68" s="198"/>
      <c r="C68" s="234"/>
    </row>
    <row r="69" spans="1:3" x14ac:dyDescent="0.25">
      <c r="A69" s="232">
        <f>A68+3</f>
        <v>44067</v>
      </c>
      <c r="B69" s="198"/>
      <c r="C69" s="234"/>
    </row>
    <row r="70" spans="1:3" x14ac:dyDescent="0.25">
      <c r="A70" s="232">
        <f>A69+4</f>
        <v>44071</v>
      </c>
      <c r="B70" s="198"/>
      <c r="C70" s="234"/>
    </row>
    <row r="71" spans="1:3" x14ac:dyDescent="0.25">
      <c r="A71" s="232">
        <f>A70+3</f>
        <v>44074</v>
      </c>
      <c r="B71" s="198"/>
      <c r="C71" s="234"/>
    </row>
    <row r="72" spans="1:3" x14ac:dyDescent="0.25">
      <c r="A72" s="232">
        <f>A71+4</f>
        <v>44078</v>
      </c>
      <c r="B72" s="198"/>
      <c r="C72" s="234"/>
    </row>
    <row r="73" spans="1:3" x14ac:dyDescent="0.25">
      <c r="A73" s="232">
        <f>A72+3</f>
        <v>44081</v>
      </c>
      <c r="B73" s="198"/>
      <c r="C73" s="234"/>
    </row>
    <row r="74" spans="1:3" x14ac:dyDescent="0.25">
      <c r="A74" s="232">
        <f>A73+4</f>
        <v>44085</v>
      </c>
      <c r="B74" s="198"/>
      <c r="C74" s="234"/>
    </row>
    <row r="75" spans="1:3" x14ac:dyDescent="0.25">
      <c r="A75" s="232">
        <f>A74+3</f>
        <v>44088</v>
      </c>
      <c r="B75" s="198"/>
      <c r="C75" s="234"/>
    </row>
    <row r="76" spans="1:3" x14ac:dyDescent="0.25">
      <c r="A76" s="232">
        <f>A75+4</f>
        <v>44092</v>
      </c>
      <c r="B76" s="198"/>
      <c r="C76" s="234"/>
    </row>
    <row r="77" spans="1:3" x14ac:dyDescent="0.25">
      <c r="A77" s="232">
        <f>A76+3</f>
        <v>44095</v>
      </c>
      <c r="B77" s="198"/>
      <c r="C77" s="234"/>
    </row>
    <row r="78" spans="1:3" x14ac:dyDescent="0.25">
      <c r="A78" s="232">
        <f>A77+4</f>
        <v>44099</v>
      </c>
      <c r="B78" s="198"/>
      <c r="C78" s="234"/>
    </row>
    <row r="79" spans="1:3" x14ac:dyDescent="0.25">
      <c r="A79" s="232">
        <f>A78+3</f>
        <v>44102</v>
      </c>
      <c r="B79" s="198"/>
      <c r="C79" s="234"/>
    </row>
    <row r="80" spans="1:3" x14ac:dyDescent="0.25">
      <c r="A80" s="232">
        <f>A79+4</f>
        <v>44106</v>
      </c>
      <c r="B80" s="198"/>
      <c r="C80" s="234"/>
    </row>
    <row r="81" spans="1:3" x14ac:dyDescent="0.25">
      <c r="A81" s="232">
        <f>A80+3</f>
        <v>44109</v>
      </c>
      <c r="B81" s="198"/>
      <c r="C81" s="234"/>
    </row>
    <row r="82" spans="1:3" x14ac:dyDescent="0.25">
      <c r="A82" s="232">
        <f>A81+4</f>
        <v>44113</v>
      </c>
      <c r="B82" s="198"/>
      <c r="C82" s="234"/>
    </row>
    <row r="83" spans="1:3" x14ac:dyDescent="0.25">
      <c r="A83" s="232">
        <f>A82+3</f>
        <v>44116</v>
      </c>
      <c r="B83" s="198"/>
      <c r="C83" s="234"/>
    </row>
    <row r="84" spans="1:3" x14ac:dyDescent="0.25">
      <c r="A84" s="232">
        <f>A83+4</f>
        <v>44120</v>
      </c>
      <c r="B84" s="198"/>
      <c r="C84" s="234"/>
    </row>
    <row r="85" spans="1:3" x14ac:dyDescent="0.25">
      <c r="A85" s="232">
        <f>A84+3</f>
        <v>44123</v>
      </c>
      <c r="B85" s="198"/>
      <c r="C85" s="234"/>
    </row>
    <row r="86" spans="1:3" x14ac:dyDescent="0.25">
      <c r="A86" s="232">
        <f>A85+4</f>
        <v>44127</v>
      </c>
      <c r="B86" s="198"/>
      <c r="C86" s="234"/>
    </row>
    <row r="87" spans="1:3" x14ac:dyDescent="0.25">
      <c r="A87" s="232">
        <f>A86+3</f>
        <v>44130</v>
      </c>
      <c r="B87" s="198"/>
      <c r="C87" s="234"/>
    </row>
    <row r="88" spans="1:3" x14ac:dyDescent="0.25">
      <c r="A88" s="232">
        <f>A87+4</f>
        <v>44134</v>
      </c>
      <c r="B88" s="198"/>
      <c r="C88" s="234"/>
    </row>
    <row r="89" spans="1:3" x14ac:dyDescent="0.25">
      <c r="A89" s="232">
        <f>A88+3</f>
        <v>44137</v>
      </c>
      <c r="B89" s="198"/>
      <c r="C89" s="235"/>
    </row>
    <row r="90" spans="1:3" x14ac:dyDescent="0.25">
      <c r="A90" s="232">
        <f>A89+4</f>
        <v>44141</v>
      </c>
      <c r="B90" s="198"/>
      <c r="C90" s="235"/>
    </row>
    <row r="91" spans="1:3" x14ac:dyDescent="0.25">
      <c r="A91" s="232">
        <f>A90+3</f>
        <v>44144</v>
      </c>
      <c r="B91" s="198"/>
      <c r="C91" s="235"/>
    </row>
    <row r="92" spans="1:3" x14ac:dyDescent="0.25">
      <c r="A92" s="232">
        <f>A91+4</f>
        <v>44148</v>
      </c>
      <c r="B92" s="198"/>
      <c r="C92" s="235"/>
    </row>
    <row r="93" spans="1:3" x14ac:dyDescent="0.25">
      <c r="A93" s="232">
        <f>A92+3</f>
        <v>44151</v>
      </c>
      <c r="B93" s="198"/>
      <c r="C93" s="235"/>
    </row>
    <row r="94" spans="1:3" x14ac:dyDescent="0.25">
      <c r="A94" s="232">
        <f>A93+4</f>
        <v>44155</v>
      </c>
      <c r="B94" s="198"/>
      <c r="C94" s="235"/>
    </row>
    <row r="95" spans="1:3" x14ac:dyDescent="0.25">
      <c r="A95" s="232">
        <f>A94+3</f>
        <v>44158</v>
      </c>
      <c r="B95" s="198"/>
      <c r="C95" s="235"/>
    </row>
    <row r="96" spans="1:3" x14ac:dyDescent="0.25">
      <c r="A96" s="232">
        <f>A95+4</f>
        <v>44162</v>
      </c>
      <c r="B96" s="198"/>
      <c r="C96" s="235"/>
    </row>
    <row r="97" spans="1:3" x14ac:dyDescent="0.25">
      <c r="A97" s="232">
        <f>A96+3</f>
        <v>44165</v>
      </c>
      <c r="B97" s="198"/>
      <c r="C97" s="235"/>
    </row>
    <row r="98" spans="1:3" x14ac:dyDescent="0.25">
      <c r="A98" s="232">
        <f>A97+4</f>
        <v>44169</v>
      </c>
      <c r="B98" s="198"/>
      <c r="C98" s="235"/>
    </row>
    <row r="99" spans="1:3" x14ac:dyDescent="0.25">
      <c r="A99" s="232">
        <f>A98+3</f>
        <v>44172</v>
      </c>
      <c r="B99" s="198"/>
      <c r="C99" s="235"/>
    </row>
    <row r="100" spans="1:3" x14ac:dyDescent="0.25">
      <c r="A100" s="232">
        <f>A99+4</f>
        <v>44176</v>
      </c>
      <c r="B100" s="198"/>
      <c r="C100" s="235"/>
    </row>
    <row r="101" spans="1:3" x14ac:dyDescent="0.25">
      <c r="A101" s="232">
        <f>A100+3</f>
        <v>44179</v>
      </c>
      <c r="B101" s="198"/>
      <c r="C101" s="235"/>
    </row>
    <row r="102" spans="1:3" x14ac:dyDescent="0.25">
      <c r="A102" s="232">
        <f>A101+4</f>
        <v>44183</v>
      </c>
      <c r="B102" s="198"/>
      <c r="C102" s="235"/>
    </row>
    <row r="103" spans="1:3" x14ac:dyDescent="0.25">
      <c r="A103" s="232">
        <f>A102+3</f>
        <v>44186</v>
      </c>
      <c r="B103" s="198"/>
      <c r="C103" s="235"/>
    </row>
    <row r="104" spans="1:3" x14ac:dyDescent="0.25">
      <c r="A104" s="232">
        <f>A103+4</f>
        <v>44190</v>
      </c>
      <c r="B104" s="198"/>
      <c r="C104" s="235"/>
    </row>
    <row r="105" spans="1:3" x14ac:dyDescent="0.25">
      <c r="A105" s="232">
        <f>A104+3</f>
        <v>44193</v>
      </c>
      <c r="B105" s="198"/>
      <c r="C105" s="235"/>
    </row>
    <row r="106" spans="1:3" x14ac:dyDescent="0.25">
      <c r="A106" s="232">
        <f>A105+4</f>
        <v>44197</v>
      </c>
      <c r="B106" s="198"/>
      <c r="C106" s="235"/>
    </row>
  </sheetData>
  <pageMargins left="0.7" right="0.7" top="0.75" bottom="0.75" header="0.3" footer="0.3"/>
  <ignoredErrors>
    <ignoredError sqref="A4:A106" formula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B12"/>
  <sheetViews>
    <sheetView workbookViewId="0">
      <selection activeCell="N14" sqref="N14"/>
    </sheetView>
  </sheetViews>
  <sheetFormatPr baseColWidth="10" defaultColWidth="10.7109375" defaultRowHeight="15" x14ac:dyDescent="0.25"/>
  <cols>
    <col min="1" max="1" width="17.5703125" bestFit="1" customWidth="1"/>
    <col min="2" max="2" width="13.42578125" bestFit="1" customWidth="1"/>
  </cols>
  <sheetData>
    <row r="1" spans="1:2" x14ac:dyDescent="0.25">
      <c r="A1" s="93" t="s">
        <v>98</v>
      </c>
      <c r="B1" t="s">
        <v>99</v>
      </c>
    </row>
    <row r="2" spans="1:2" x14ac:dyDescent="0.25">
      <c r="A2" s="43" t="s">
        <v>7</v>
      </c>
      <c r="B2" s="166">
        <v>0</v>
      </c>
    </row>
    <row r="3" spans="1:2" x14ac:dyDescent="0.25">
      <c r="A3" s="43" t="s">
        <v>52</v>
      </c>
      <c r="B3" s="166">
        <v>0</v>
      </c>
    </row>
    <row r="4" spans="1:2" x14ac:dyDescent="0.25">
      <c r="A4" s="43" t="s">
        <v>42</v>
      </c>
      <c r="B4" s="166">
        <v>0</v>
      </c>
    </row>
    <row r="5" spans="1:2" x14ac:dyDescent="0.25">
      <c r="A5" s="43" t="s">
        <v>37</v>
      </c>
      <c r="B5" s="166">
        <v>0</v>
      </c>
    </row>
    <row r="6" spans="1:2" x14ac:dyDescent="0.25">
      <c r="A6" s="43" t="s">
        <v>192</v>
      </c>
      <c r="B6" s="166">
        <v>0</v>
      </c>
    </row>
    <row r="7" spans="1:2" x14ac:dyDescent="0.25">
      <c r="A7" s="43" t="s">
        <v>17</v>
      </c>
      <c r="B7" s="166">
        <v>0</v>
      </c>
    </row>
    <row r="8" spans="1:2" x14ac:dyDescent="0.25">
      <c r="A8" s="43" t="s">
        <v>24</v>
      </c>
      <c r="B8" s="166">
        <v>0</v>
      </c>
    </row>
    <row r="9" spans="1:2" x14ac:dyDescent="0.25">
      <c r="A9" s="43" t="s">
        <v>35</v>
      </c>
      <c r="B9" s="166">
        <v>0</v>
      </c>
    </row>
    <row r="10" spans="1:2" x14ac:dyDescent="0.25">
      <c r="A10" s="43" t="s">
        <v>15</v>
      </c>
      <c r="B10" s="166">
        <v>0</v>
      </c>
    </row>
    <row r="11" spans="1:2" x14ac:dyDescent="0.25">
      <c r="A11" s="43" t="s">
        <v>100</v>
      </c>
      <c r="B11" s="166">
        <v>0</v>
      </c>
    </row>
    <row r="12" spans="1:2" x14ac:dyDescent="0.25">
      <c r="A12" s="43" t="s">
        <v>102</v>
      </c>
      <c r="B12" s="166">
        <v>0</v>
      </c>
    </row>
  </sheetData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B16"/>
  <sheetViews>
    <sheetView workbookViewId="0">
      <selection activeCell="L9" sqref="L9"/>
    </sheetView>
  </sheetViews>
  <sheetFormatPr baseColWidth="10" defaultColWidth="10.7109375" defaultRowHeight="15" x14ac:dyDescent="0.25"/>
  <cols>
    <col min="1" max="1" width="17.5703125" bestFit="1" customWidth="1"/>
    <col min="2" max="2" width="13.42578125" bestFit="1" customWidth="1"/>
  </cols>
  <sheetData>
    <row r="1" spans="1:2" x14ac:dyDescent="0.25">
      <c r="A1" s="93" t="s">
        <v>98</v>
      </c>
      <c r="B1" t="s">
        <v>99</v>
      </c>
    </row>
    <row r="2" spans="1:2" x14ac:dyDescent="0.25">
      <c r="A2" s="43" t="s">
        <v>39</v>
      </c>
      <c r="B2" s="300">
        <v>0</v>
      </c>
    </row>
    <row r="3" spans="1:2" x14ac:dyDescent="0.25">
      <c r="A3" s="43" t="s">
        <v>103</v>
      </c>
      <c r="B3" s="300">
        <v>0</v>
      </c>
    </row>
    <row r="4" spans="1:2" x14ac:dyDescent="0.25">
      <c r="A4" s="43" t="s">
        <v>12</v>
      </c>
      <c r="B4" s="300">
        <v>0</v>
      </c>
    </row>
    <row r="5" spans="1:2" x14ac:dyDescent="0.25">
      <c r="A5" s="43" t="s">
        <v>22</v>
      </c>
      <c r="B5" s="300">
        <v>0</v>
      </c>
    </row>
    <row r="6" spans="1:2" x14ac:dyDescent="0.25">
      <c r="A6" s="43" t="s">
        <v>28</v>
      </c>
      <c r="B6" s="300">
        <v>0</v>
      </c>
    </row>
    <row r="7" spans="1:2" x14ac:dyDescent="0.25">
      <c r="A7" s="43" t="s">
        <v>33</v>
      </c>
      <c r="B7" s="300">
        <v>0</v>
      </c>
    </row>
    <row r="8" spans="1:2" x14ac:dyDescent="0.25">
      <c r="A8" s="43" t="s">
        <v>19</v>
      </c>
      <c r="B8" s="300">
        <v>0</v>
      </c>
    </row>
    <row r="9" spans="1:2" x14ac:dyDescent="0.25">
      <c r="A9" s="43" t="s">
        <v>104</v>
      </c>
      <c r="B9" s="300">
        <v>0</v>
      </c>
    </row>
    <row r="10" spans="1:2" x14ac:dyDescent="0.25">
      <c r="A10" s="43" t="s">
        <v>53</v>
      </c>
      <c r="B10" s="300">
        <v>0</v>
      </c>
    </row>
    <row r="11" spans="1:2" x14ac:dyDescent="0.25">
      <c r="A11" s="43" t="s">
        <v>43</v>
      </c>
      <c r="B11" s="300">
        <v>0</v>
      </c>
    </row>
    <row r="12" spans="1:2" x14ac:dyDescent="0.25">
      <c r="A12" s="43" t="s">
        <v>59</v>
      </c>
      <c r="B12" s="300">
        <v>0</v>
      </c>
    </row>
    <row r="13" spans="1:2" x14ac:dyDescent="0.25">
      <c r="A13" s="43" t="s">
        <v>105</v>
      </c>
      <c r="B13" s="300">
        <v>0</v>
      </c>
    </row>
    <row r="14" spans="1:2" x14ac:dyDescent="0.25">
      <c r="A14" s="43" t="s">
        <v>30</v>
      </c>
      <c r="B14" s="300">
        <v>0</v>
      </c>
    </row>
    <row r="15" spans="1:2" x14ac:dyDescent="0.25">
      <c r="A15" s="43" t="s">
        <v>26</v>
      </c>
      <c r="B15" s="300">
        <v>0</v>
      </c>
    </row>
    <row r="16" spans="1:2" x14ac:dyDescent="0.25">
      <c r="A16" s="43" t="s">
        <v>102</v>
      </c>
      <c r="B16" s="300">
        <v>0</v>
      </c>
    </row>
  </sheetData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"/>
  <sheetViews>
    <sheetView workbookViewId="0">
      <selection activeCell="O48" sqref="O48"/>
    </sheetView>
  </sheetViews>
  <sheetFormatPr baseColWidth="10" defaultColWidth="11.42578125" defaultRowHeight="15" x14ac:dyDescent="0.2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XFD56"/>
  <sheetViews>
    <sheetView workbookViewId="0">
      <selection activeCell="C6" sqref="C6"/>
    </sheetView>
  </sheetViews>
  <sheetFormatPr baseColWidth="10" defaultColWidth="14.42578125" defaultRowHeight="15.75" customHeight="1" x14ac:dyDescent="0.25"/>
  <cols>
    <col min="1" max="1" width="10.42578125" bestFit="1" customWidth="1"/>
    <col min="2" max="13" width="11.42578125" bestFit="1" customWidth="1"/>
    <col min="14" max="14" width="11.85546875" bestFit="1" customWidth="1"/>
  </cols>
  <sheetData>
    <row r="1" spans="1:26 16384:16384" ht="7.5" customHeight="1" x14ac:dyDescent="0.25">
      <c r="A1" s="212"/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4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</row>
    <row r="2" spans="1:26 16384:16384" ht="15" x14ac:dyDescent="0.25">
      <c r="A2" s="216">
        <v>2020</v>
      </c>
      <c r="B2" s="217" t="s">
        <v>72</v>
      </c>
      <c r="C2" s="217" t="s">
        <v>73</v>
      </c>
      <c r="D2" s="217" t="s">
        <v>74</v>
      </c>
      <c r="E2" s="217" t="s">
        <v>75</v>
      </c>
      <c r="F2" s="217" t="s">
        <v>76</v>
      </c>
      <c r="G2" s="217" t="s">
        <v>77</v>
      </c>
      <c r="H2" s="217" t="s">
        <v>78</v>
      </c>
      <c r="I2" s="217" t="s">
        <v>79</v>
      </c>
      <c r="J2" s="217" t="s">
        <v>80</v>
      </c>
      <c r="K2" s="217" t="s">
        <v>81</v>
      </c>
      <c r="L2" s="217" t="s">
        <v>82</v>
      </c>
      <c r="M2" s="217" t="s">
        <v>83</v>
      </c>
      <c r="N2" s="218" t="s">
        <v>0</v>
      </c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215"/>
    </row>
    <row r="3" spans="1:26 16384:16384" ht="15" x14ac:dyDescent="0.25">
      <c r="A3" s="220" t="s">
        <v>10</v>
      </c>
      <c r="B3" s="221">
        <f>Enero!B94</f>
        <v>0</v>
      </c>
      <c r="C3" s="221">
        <f>Febrero!B94</f>
        <v>0</v>
      </c>
      <c r="D3" s="221"/>
      <c r="E3" s="221"/>
      <c r="F3" s="221"/>
      <c r="G3" s="221"/>
      <c r="H3" s="221"/>
      <c r="I3" s="221"/>
      <c r="J3" s="221"/>
      <c r="K3" s="222"/>
      <c r="L3" s="222"/>
      <c r="M3" s="222"/>
      <c r="N3" s="222">
        <f>SUM(B3:M3)</f>
        <v>0</v>
      </c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</row>
    <row r="4" spans="1:26 16384:16384" ht="15" x14ac:dyDescent="0.25">
      <c r="A4" s="220" t="s">
        <v>49</v>
      </c>
      <c r="B4" s="221">
        <f>Enero!B92</f>
        <v>0</v>
      </c>
      <c r="C4" s="221">
        <f>Febrero!B92</f>
        <v>0</v>
      </c>
      <c r="D4" s="221"/>
      <c r="E4" s="221"/>
      <c r="F4" s="221"/>
      <c r="G4" s="221"/>
      <c r="H4" s="221"/>
      <c r="I4" s="221"/>
      <c r="J4" s="221"/>
      <c r="K4" s="222"/>
      <c r="L4" s="222"/>
      <c r="M4" s="222"/>
      <c r="N4" s="222">
        <f>SUM(B4:M4)</f>
        <v>0</v>
      </c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  <c r="Z4" s="215"/>
    </row>
    <row r="5" spans="1:26 16384:16384" ht="15" x14ac:dyDescent="0.25">
      <c r="A5" s="223" t="s">
        <v>70</v>
      </c>
      <c r="B5" s="221">
        <f>SUM(B3-B4)</f>
        <v>0</v>
      </c>
      <c r="C5" s="221">
        <f>SUM(C3-C4)</f>
        <v>0</v>
      </c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5">
        <f>SUM(B5:M5)</f>
        <v>0</v>
      </c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5"/>
      <c r="Z5" s="215"/>
    </row>
    <row r="6" spans="1:26 16384:16384" ht="15.75" customHeight="1" x14ac:dyDescent="0.25">
      <c r="A6" s="226" t="s">
        <v>106</v>
      </c>
      <c r="B6" s="221">
        <f>IF(B5&lt;0,0,B5)</f>
        <v>0</v>
      </c>
      <c r="C6" s="221">
        <f>IF(C5&lt;0,0,C5)</f>
        <v>0</v>
      </c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8">
        <f>N5/12</f>
        <v>0</v>
      </c>
      <c r="O6" s="215"/>
      <c r="P6" s="215"/>
      <c r="Q6" s="215"/>
      <c r="R6" s="215"/>
      <c r="S6" s="215"/>
      <c r="T6" s="215"/>
      <c r="U6" s="215"/>
      <c r="V6" s="215"/>
      <c r="W6" s="215"/>
      <c r="X6" s="215"/>
      <c r="Y6" s="215"/>
      <c r="Z6" s="215"/>
    </row>
    <row r="7" spans="1:26 16384:16384" ht="15.75" customHeight="1" x14ac:dyDescent="0.25">
      <c r="A7" s="215"/>
      <c r="B7" s="215"/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XFD7" s="215"/>
    </row>
    <row r="8" spans="1:26 16384:16384" ht="15.75" customHeight="1" x14ac:dyDescent="0.25">
      <c r="A8" s="215"/>
      <c r="B8" s="215"/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215"/>
    </row>
    <row r="9" spans="1:26 16384:16384" ht="15.75" customHeight="1" x14ac:dyDescent="0.25">
      <c r="A9" s="215"/>
      <c r="B9" s="215"/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  <c r="R9" s="215"/>
      <c r="S9" s="215"/>
      <c r="T9" s="215"/>
      <c r="U9" s="215"/>
      <c r="V9" s="215"/>
      <c r="W9" s="215"/>
      <c r="X9" s="215"/>
      <c r="Y9" s="215"/>
      <c r="Z9" s="215"/>
    </row>
    <row r="10" spans="1:26 16384:16384" ht="15.75" customHeight="1" x14ac:dyDescent="0.25">
      <c r="A10" s="215"/>
      <c r="B10" s="215"/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  <c r="R10" s="215"/>
      <c r="S10" s="215"/>
      <c r="T10" s="215"/>
      <c r="U10" s="215"/>
      <c r="V10" s="215"/>
      <c r="W10" s="215"/>
      <c r="X10" s="215"/>
      <c r="Y10" s="215"/>
      <c r="Z10" s="215"/>
    </row>
    <row r="11" spans="1:26 16384:16384" ht="15.75" customHeight="1" x14ac:dyDescent="0.25">
      <c r="A11" s="215"/>
      <c r="B11" s="215"/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  <c r="R11" s="215"/>
      <c r="S11" s="215"/>
      <c r="T11" s="215"/>
      <c r="U11" s="215"/>
      <c r="V11" s="215"/>
      <c r="W11" s="215"/>
      <c r="X11" s="215"/>
      <c r="Y11" s="215"/>
      <c r="Z11" s="215"/>
    </row>
    <row r="12" spans="1:26 16384:16384" ht="15.75" customHeight="1" x14ac:dyDescent="0.25">
      <c r="A12" s="215"/>
      <c r="B12" s="215"/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15"/>
    </row>
    <row r="13" spans="1:26 16384:16384" ht="15.75" customHeight="1" x14ac:dyDescent="0.25">
      <c r="A13" s="215"/>
      <c r="B13" s="215"/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</row>
    <row r="14" spans="1:26 16384:16384" ht="15.75" customHeight="1" x14ac:dyDescent="0.25">
      <c r="A14" s="215"/>
      <c r="B14" s="215"/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  <c r="R14" s="215"/>
      <c r="S14" s="215"/>
      <c r="T14" s="215"/>
      <c r="U14" s="215"/>
      <c r="V14" s="215"/>
      <c r="W14" s="215"/>
      <c r="X14" s="215"/>
      <c r="Y14" s="215"/>
      <c r="Z14" s="215"/>
    </row>
    <row r="15" spans="1:26 16384:16384" ht="15.75" customHeight="1" x14ac:dyDescent="0.25">
      <c r="A15" s="215"/>
      <c r="B15" s="215"/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15"/>
      <c r="T15" s="215"/>
      <c r="U15" s="215"/>
      <c r="V15" s="215"/>
      <c r="W15" s="215"/>
      <c r="X15" s="215"/>
      <c r="Y15" s="215"/>
      <c r="Z15" s="215"/>
    </row>
    <row r="16" spans="1:26 16384:16384" ht="15.75" customHeight="1" x14ac:dyDescent="0.25">
      <c r="A16" s="215"/>
      <c r="B16" s="215"/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  <c r="R16" s="215"/>
      <c r="S16" s="215"/>
      <c r="T16" s="215"/>
      <c r="U16" s="215"/>
      <c r="V16" s="215"/>
      <c r="W16" s="215"/>
      <c r="X16" s="215"/>
      <c r="Y16" s="215"/>
      <c r="Z16" s="215"/>
    </row>
    <row r="17" spans="1:26" ht="15.75" customHeight="1" x14ac:dyDescent="0.25">
      <c r="A17" s="215"/>
      <c r="B17" s="215"/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  <c r="R17" s="215"/>
      <c r="S17" s="215"/>
      <c r="T17" s="215"/>
      <c r="U17" s="215"/>
      <c r="V17" s="215"/>
      <c r="W17" s="215"/>
      <c r="X17" s="215"/>
      <c r="Y17" s="215"/>
      <c r="Z17" s="215"/>
    </row>
    <row r="18" spans="1:26" ht="15.75" customHeight="1" x14ac:dyDescent="0.25">
      <c r="A18" s="215"/>
      <c r="B18" s="215"/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  <c r="R18" s="215"/>
      <c r="S18" s="215"/>
      <c r="T18" s="215"/>
      <c r="U18" s="215"/>
      <c r="V18" s="215"/>
      <c r="W18" s="215"/>
      <c r="X18" s="215"/>
      <c r="Y18" s="215"/>
      <c r="Z18" s="215"/>
    </row>
    <row r="19" spans="1:26" ht="15.75" customHeight="1" x14ac:dyDescent="0.25">
      <c r="A19" s="215"/>
      <c r="B19" s="215"/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  <c r="R19" s="215"/>
      <c r="S19" s="215"/>
      <c r="T19" s="215"/>
      <c r="U19" s="215"/>
      <c r="V19" s="215"/>
      <c r="W19" s="215"/>
      <c r="X19" s="215"/>
      <c r="Y19" s="215"/>
      <c r="Z19" s="215"/>
    </row>
    <row r="20" spans="1:26" ht="15.75" customHeight="1" x14ac:dyDescent="0.25">
      <c r="A20" s="215"/>
      <c r="B20" s="215"/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5"/>
      <c r="U20" s="215"/>
      <c r="V20" s="215"/>
      <c r="W20" s="215"/>
      <c r="X20" s="215"/>
      <c r="Y20" s="215"/>
      <c r="Z20" s="215"/>
    </row>
    <row r="21" spans="1:26" ht="15.75" customHeight="1" x14ac:dyDescent="0.25">
      <c r="A21" s="215"/>
      <c r="B21" s="215"/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  <c r="R21" s="215"/>
      <c r="S21" s="215"/>
      <c r="T21" s="215"/>
      <c r="U21" s="215"/>
      <c r="V21" s="215"/>
      <c r="W21" s="215"/>
      <c r="X21" s="215"/>
      <c r="Y21" s="215"/>
      <c r="Z21" s="215"/>
    </row>
    <row r="22" spans="1:26" ht="15.75" customHeight="1" x14ac:dyDescent="0.25">
      <c r="A22" s="215"/>
      <c r="B22" s="215"/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</row>
    <row r="23" spans="1:26" ht="15.75" customHeight="1" x14ac:dyDescent="0.25">
      <c r="A23" s="215"/>
      <c r="B23" s="215"/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</row>
    <row r="24" spans="1:26" ht="15.75" customHeight="1" x14ac:dyDescent="0.25">
      <c r="A24" s="215"/>
      <c r="B24" s="215"/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  <c r="R24" s="215"/>
      <c r="S24" s="215"/>
      <c r="T24" s="215"/>
      <c r="U24" s="215"/>
      <c r="V24" s="215"/>
      <c r="W24" s="215"/>
      <c r="X24" s="215"/>
      <c r="Y24" s="215"/>
      <c r="Z24" s="215"/>
    </row>
    <row r="25" spans="1:26" ht="15.75" customHeight="1" x14ac:dyDescent="0.25">
      <c r="A25" s="215"/>
      <c r="B25" s="215"/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  <c r="R25" s="215"/>
      <c r="S25" s="215"/>
      <c r="T25" s="215"/>
      <c r="U25" s="215"/>
      <c r="V25" s="215"/>
      <c r="W25" s="215"/>
      <c r="X25" s="215"/>
      <c r="Y25" s="215"/>
      <c r="Z25" s="215"/>
    </row>
    <row r="26" spans="1:26" ht="15.75" customHeight="1" x14ac:dyDescent="0.25">
      <c r="A26" s="215"/>
      <c r="B26" s="215"/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  <c r="R26" s="215"/>
      <c r="S26" s="215"/>
      <c r="T26" s="215"/>
      <c r="U26" s="215"/>
      <c r="V26" s="215"/>
      <c r="W26" s="215"/>
      <c r="X26" s="215"/>
      <c r="Y26" s="215"/>
      <c r="Z26" s="215"/>
    </row>
    <row r="27" spans="1:26" ht="15.75" customHeight="1" x14ac:dyDescent="0.25">
      <c r="A27" s="215"/>
      <c r="B27" s="215"/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  <c r="R27" s="215"/>
      <c r="S27" s="215"/>
      <c r="T27" s="215"/>
      <c r="U27" s="215"/>
      <c r="V27" s="215"/>
      <c r="W27" s="215"/>
      <c r="X27" s="215"/>
      <c r="Y27" s="215"/>
      <c r="Z27" s="215"/>
    </row>
    <row r="28" spans="1:26" ht="15.75" customHeight="1" x14ac:dyDescent="0.25">
      <c r="A28" s="215"/>
      <c r="B28" s="215"/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  <c r="R28" s="215"/>
      <c r="S28" s="215"/>
      <c r="T28" s="215"/>
      <c r="U28" s="215"/>
      <c r="V28" s="215"/>
      <c r="W28" s="215"/>
      <c r="X28" s="215"/>
      <c r="Y28" s="215"/>
      <c r="Z28" s="215"/>
    </row>
    <row r="29" spans="1:26" ht="15.75" customHeight="1" x14ac:dyDescent="0.25">
      <c r="A29" s="215"/>
      <c r="B29" s="215"/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  <c r="R29" s="215"/>
      <c r="S29" s="215"/>
      <c r="T29" s="215"/>
      <c r="U29" s="215"/>
      <c r="V29" s="215"/>
      <c r="W29" s="215"/>
      <c r="X29" s="215"/>
      <c r="Y29" s="215"/>
      <c r="Z29" s="215"/>
    </row>
    <row r="30" spans="1:26" ht="15.75" customHeight="1" x14ac:dyDescent="0.25">
      <c r="A30" s="215"/>
      <c r="B30" s="215"/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  <c r="R30" s="215"/>
      <c r="S30" s="215"/>
      <c r="T30" s="215"/>
      <c r="U30" s="215"/>
      <c r="V30" s="215"/>
      <c r="W30" s="215"/>
      <c r="X30" s="215"/>
      <c r="Y30" s="215"/>
      <c r="Z30" s="215"/>
    </row>
    <row r="31" spans="1:26" ht="15.75" customHeight="1" x14ac:dyDescent="0.25">
      <c r="A31" s="215"/>
      <c r="B31" s="215"/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  <c r="R31" s="215"/>
      <c r="S31" s="215"/>
      <c r="T31" s="215"/>
      <c r="U31" s="215"/>
      <c r="V31" s="215"/>
      <c r="W31" s="215"/>
      <c r="X31" s="215"/>
      <c r="Y31" s="215"/>
      <c r="Z31" s="215"/>
    </row>
    <row r="32" spans="1:26" ht="15.75" customHeight="1" x14ac:dyDescent="0.25">
      <c r="A32" s="215"/>
      <c r="B32" s="215"/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  <c r="R32" s="215"/>
      <c r="S32" s="215"/>
      <c r="T32" s="215"/>
      <c r="U32" s="215"/>
      <c r="V32" s="215"/>
      <c r="W32" s="215"/>
      <c r="X32" s="215"/>
      <c r="Y32" s="215"/>
      <c r="Z32" s="215"/>
    </row>
    <row r="33" spans="1:26" ht="15.75" customHeight="1" x14ac:dyDescent="0.25">
      <c r="A33" s="215"/>
      <c r="B33" s="215"/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  <c r="R33" s="215"/>
      <c r="S33" s="215"/>
      <c r="T33" s="215"/>
      <c r="U33" s="215"/>
      <c r="V33" s="215"/>
      <c r="W33" s="215"/>
      <c r="X33" s="215"/>
      <c r="Y33" s="215"/>
      <c r="Z33" s="215"/>
    </row>
    <row r="34" spans="1:26" ht="15.75" customHeight="1" x14ac:dyDescent="0.25">
      <c r="A34" s="215"/>
      <c r="B34" s="215"/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  <c r="R34" s="215"/>
      <c r="S34" s="215"/>
      <c r="T34" s="215"/>
      <c r="U34" s="215"/>
      <c r="V34" s="215"/>
      <c r="W34" s="215"/>
      <c r="X34" s="215"/>
      <c r="Y34" s="215"/>
      <c r="Z34" s="215"/>
    </row>
    <row r="35" spans="1:26" ht="15.75" customHeight="1" x14ac:dyDescent="0.25">
      <c r="A35" s="215"/>
      <c r="B35" s="215"/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  <c r="R35" s="215"/>
      <c r="S35" s="215"/>
      <c r="T35" s="215"/>
      <c r="U35" s="215"/>
      <c r="V35" s="215"/>
      <c r="W35" s="215"/>
      <c r="X35" s="215"/>
      <c r="Y35" s="215"/>
      <c r="Z35" s="215"/>
    </row>
    <row r="36" spans="1:26" ht="15.75" customHeight="1" x14ac:dyDescent="0.25">
      <c r="A36" s="215"/>
      <c r="B36" s="215"/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  <c r="R36" s="215"/>
      <c r="S36" s="215"/>
      <c r="T36" s="215"/>
      <c r="U36" s="215"/>
      <c r="V36" s="215"/>
      <c r="W36" s="215"/>
      <c r="X36" s="215"/>
      <c r="Y36" s="215"/>
      <c r="Z36" s="215"/>
    </row>
    <row r="37" spans="1:26" ht="15.75" customHeight="1" x14ac:dyDescent="0.25">
      <c r="A37" s="215"/>
      <c r="B37" s="215"/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  <c r="R37" s="215"/>
      <c r="S37" s="215"/>
      <c r="T37" s="215"/>
      <c r="U37" s="215"/>
      <c r="V37" s="215"/>
      <c r="W37" s="215"/>
      <c r="X37" s="215"/>
      <c r="Y37" s="215"/>
      <c r="Z37" s="215"/>
    </row>
    <row r="38" spans="1:26" ht="15" x14ac:dyDescent="0.25">
      <c r="A38" s="215"/>
      <c r="B38" s="215"/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  <c r="R38" s="215"/>
      <c r="S38" s="215"/>
      <c r="T38" s="215"/>
      <c r="U38" s="215"/>
      <c r="V38" s="215"/>
      <c r="W38" s="215"/>
      <c r="X38" s="215"/>
      <c r="Y38" s="215"/>
      <c r="Z38" s="215"/>
    </row>
    <row r="39" spans="1:26" ht="15" x14ac:dyDescent="0.25">
      <c r="A39" s="215"/>
      <c r="B39" s="215"/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15"/>
      <c r="S39" s="215"/>
      <c r="T39" s="215"/>
      <c r="U39" s="215"/>
      <c r="V39" s="215"/>
      <c r="W39" s="215"/>
      <c r="X39" s="215"/>
      <c r="Y39" s="215"/>
      <c r="Z39" s="215"/>
    </row>
    <row r="40" spans="1:26" x14ac:dyDescent="0.25">
      <c r="A40" s="276">
        <v>2017</v>
      </c>
      <c r="B40" s="277" t="s">
        <v>72</v>
      </c>
      <c r="C40" s="277" t="s">
        <v>73</v>
      </c>
      <c r="D40" s="277" t="s">
        <v>74</v>
      </c>
      <c r="E40" s="277" t="s">
        <v>75</v>
      </c>
      <c r="F40" s="277" t="s">
        <v>76</v>
      </c>
      <c r="G40" s="277" t="s">
        <v>77</v>
      </c>
      <c r="H40" s="277" t="s">
        <v>78</v>
      </c>
      <c r="I40" s="277" t="s">
        <v>79</v>
      </c>
      <c r="J40" s="277" t="s">
        <v>80</v>
      </c>
      <c r="K40" s="277" t="s">
        <v>81</v>
      </c>
      <c r="L40" s="277" t="s">
        <v>82</v>
      </c>
      <c r="M40" s="277" t="s">
        <v>83</v>
      </c>
      <c r="N40" s="278" t="s">
        <v>0</v>
      </c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</row>
    <row r="41" spans="1:26" x14ac:dyDescent="0.25">
      <c r="A41" s="267" t="s">
        <v>10</v>
      </c>
      <c r="B41" s="268">
        <f>[4]Enero!B119</f>
        <v>2132.77</v>
      </c>
      <c r="C41" s="269">
        <f>[4]Febrero!B119</f>
        <v>1786.7599999999998</v>
      </c>
      <c r="D41" s="269">
        <f>[4]Marzo!B119</f>
        <v>1749.03</v>
      </c>
      <c r="E41" s="269">
        <f>[4]Abril!B120</f>
        <v>1927.08</v>
      </c>
      <c r="F41" s="269">
        <f>[4]Mayo!B120</f>
        <v>1912.5</v>
      </c>
      <c r="G41" s="269">
        <f>[4]Junio!B120</f>
        <v>1787.1299999999999</v>
      </c>
      <c r="H41" s="269">
        <f>[4]Julio!$B$119</f>
        <v>3666.78</v>
      </c>
      <c r="I41" s="269">
        <f>[4]Agosto!$B$118</f>
        <v>2055.2599999999998</v>
      </c>
      <c r="J41" s="269">
        <f>[4]Septiembre!$B$119</f>
        <v>1759.1699999999998</v>
      </c>
      <c r="K41" s="269">
        <f>[4]Octubre!$B$119</f>
        <v>1774.3999999999999</v>
      </c>
      <c r="L41" s="269">
        <f>[4]Noviembre!$B$119</f>
        <v>1723.92</v>
      </c>
      <c r="M41" s="269">
        <f>[4]Diciembre!$B$120</f>
        <v>4641.97</v>
      </c>
      <c r="N41" s="269">
        <f>SUM(B41:M41)</f>
        <v>26916.769999999997</v>
      </c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</row>
    <row r="42" spans="1:26" x14ac:dyDescent="0.25">
      <c r="A42" s="267" t="s">
        <v>49</v>
      </c>
      <c r="B42" s="268">
        <f>[4]Enero!B117</f>
        <v>1978.9</v>
      </c>
      <c r="C42" s="269">
        <f>[4]Febrero!B117</f>
        <v>1808.4499999999998</v>
      </c>
      <c r="D42" s="269">
        <f>[4]Marzo!B117</f>
        <v>1343.69</v>
      </c>
      <c r="E42" s="269">
        <f>[4]Abril!B118</f>
        <v>2741.92</v>
      </c>
      <c r="F42" s="269">
        <f>[4]Mayo!B118</f>
        <v>1668.7099999999996</v>
      </c>
      <c r="G42" s="269">
        <f>[4]Junio!B118</f>
        <v>1570.84</v>
      </c>
      <c r="H42" s="269">
        <f>[4]Julio!$B$117</f>
        <v>1929.4900000000002</v>
      </c>
      <c r="I42" s="269">
        <f>[4]Agosto!$B$116</f>
        <v>1963.0400000000002</v>
      </c>
      <c r="J42" s="269">
        <f>[4]Septiembre!$B$117</f>
        <v>2352.5800000000004</v>
      </c>
      <c r="K42" s="269">
        <f>[4]Octubre!$B$117</f>
        <v>3030.6000000000004</v>
      </c>
      <c r="L42" s="269">
        <f>[4]Noviembre!$B$117</f>
        <v>1839.1399999999999</v>
      </c>
      <c r="M42" s="269">
        <f>[4]Diciembre!$B$118</f>
        <v>2755.7</v>
      </c>
      <c r="N42" s="269">
        <f>SUM(B42:M42)</f>
        <v>24983.06</v>
      </c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</row>
    <row r="43" spans="1:26" x14ac:dyDescent="0.25">
      <c r="A43" s="279" t="s">
        <v>70</v>
      </c>
      <c r="B43" s="268">
        <f>[4]Enero!B120</f>
        <v>153.86999999999989</v>
      </c>
      <c r="C43" s="269">
        <f>[4]Febrero!B120</f>
        <v>-21.690000000000055</v>
      </c>
      <c r="D43" s="269">
        <f>[4]Marzo!B120</f>
        <v>405.33999999999992</v>
      </c>
      <c r="E43" s="269">
        <f>[4]Abril!B121</f>
        <v>-814.84000000000015</v>
      </c>
      <c r="F43" s="269">
        <f>[4]Mayo!B121</f>
        <v>243.79000000000042</v>
      </c>
      <c r="G43" s="269">
        <f>[4]Junio!B121</f>
        <v>216.28999999999996</v>
      </c>
      <c r="H43" s="269">
        <f>[4]Julio!$B$120</f>
        <v>1737.29</v>
      </c>
      <c r="I43" s="269">
        <f>[4]Agosto!$B$119</f>
        <v>92.219999999999573</v>
      </c>
      <c r="J43" s="269">
        <f>[4]Septiembre!$B$120</f>
        <v>-593.41000000000054</v>
      </c>
      <c r="K43" s="269">
        <f>[4]Octubre!$B$120</f>
        <v>-1256.2000000000005</v>
      </c>
      <c r="L43" s="269">
        <f>[4]Noviembre!$B$120</f>
        <v>-115.2199999999998</v>
      </c>
      <c r="M43" s="269">
        <f>[4]Diciembre!$B$121</f>
        <v>1886.2700000000004</v>
      </c>
      <c r="N43" s="280">
        <f>SUM(B43:M43)</f>
        <v>1933.7099999999991</v>
      </c>
      <c r="O43" s="215"/>
      <c r="P43" s="215"/>
      <c r="Q43" s="215"/>
      <c r="R43" s="215"/>
      <c r="S43" s="215"/>
      <c r="T43" s="215"/>
      <c r="U43" s="215"/>
      <c r="V43" s="215"/>
      <c r="W43" s="215"/>
      <c r="X43" s="215"/>
      <c r="Y43" s="215"/>
      <c r="Z43" s="215"/>
    </row>
    <row r="44" spans="1:26" ht="15.75" customHeight="1" x14ac:dyDescent="0.25">
      <c r="A44" s="281" t="s">
        <v>106</v>
      </c>
      <c r="B44" s="268">
        <f>[4]Enero!B121</f>
        <v>153.86999999999989</v>
      </c>
      <c r="C44" s="269">
        <f t="shared" ref="C44:M44" si="0">B44+C43</f>
        <v>132.17999999999984</v>
      </c>
      <c r="D44" s="269">
        <f t="shared" si="0"/>
        <v>537.51999999999975</v>
      </c>
      <c r="E44" s="269">
        <f t="shared" si="0"/>
        <v>-277.32000000000039</v>
      </c>
      <c r="F44" s="269">
        <f t="shared" si="0"/>
        <v>-33.529999999999973</v>
      </c>
      <c r="G44" s="269">
        <f t="shared" si="0"/>
        <v>182.76</v>
      </c>
      <c r="H44" s="269">
        <f t="shared" si="0"/>
        <v>1920.05</v>
      </c>
      <c r="I44" s="269">
        <f t="shared" si="0"/>
        <v>2012.2699999999995</v>
      </c>
      <c r="J44" s="269">
        <f t="shared" si="0"/>
        <v>1418.859999999999</v>
      </c>
      <c r="K44" s="269">
        <f t="shared" si="0"/>
        <v>162.65999999999849</v>
      </c>
      <c r="L44" s="269">
        <f t="shared" si="0"/>
        <v>47.43999999999869</v>
      </c>
      <c r="M44" s="269">
        <f t="shared" si="0"/>
        <v>1933.7099999999991</v>
      </c>
      <c r="N44" s="280">
        <f>N43/12</f>
        <v>161.14249999999993</v>
      </c>
      <c r="O44" s="215"/>
      <c r="P44" s="215"/>
      <c r="Q44" s="215"/>
      <c r="R44" s="215"/>
      <c r="S44" s="215"/>
      <c r="T44" s="215"/>
      <c r="U44" s="215"/>
      <c r="V44" s="215"/>
      <c r="W44" s="215"/>
      <c r="X44" s="215"/>
      <c r="Y44" s="215"/>
      <c r="Z44" s="215"/>
    </row>
    <row r="45" spans="1:26" ht="4.5" customHeight="1" x14ac:dyDescent="0.25">
      <c r="A45" s="261"/>
      <c r="B45" s="262"/>
      <c r="C45" s="262"/>
      <c r="D45" s="262"/>
      <c r="E45" s="262"/>
      <c r="F45" s="262"/>
      <c r="G45" s="262"/>
      <c r="H45" s="262"/>
      <c r="I45" s="262"/>
      <c r="J45" s="262"/>
      <c r="K45" s="262"/>
      <c r="L45" s="262"/>
      <c r="M45" s="262"/>
      <c r="N45" s="263"/>
    </row>
    <row r="46" spans="1:26" ht="15.75" customHeight="1" x14ac:dyDescent="0.25">
      <c r="A46" s="264">
        <v>2018</v>
      </c>
      <c r="B46" s="265" t="s">
        <v>72</v>
      </c>
      <c r="C46" s="265" t="s">
        <v>73</v>
      </c>
      <c r="D46" s="265" t="s">
        <v>74</v>
      </c>
      <c r="E46" s="265" t="s">
        <v>75</v>
      </c>
      <c r="F46" s="265" t="s">
        <v>76</v>
      </c>
      <c r="G46" s="265" t="s">
        <v>77</v>
      </c>
      <c r="H46" s="265" t="s">
        <v>78</v>
      </c>
      <c r="I46" s="265" t="s">
        <v>79</v>
      </c>
      <c r="J46" s="265" t="s">
        <v>80</v>
      </c>
      <c r="K46" s="265" t="s">
        <v>81</v>
      </c>
      <c r="L46" s="265" t="s">
        <v>82</v>
      </c>
      <c r="M46" s="265" t="s">
        <v>83</v>
      </c>
      <c r="N46" s="266" t="s">
        <v>0</v>
      </c>
    </row>
    <row r="47" spans="1:26" ht="15.75" customHeight="1" x14ac:dyDescent="0.25">
      <c r="A47" s="267" t="s">
        <v>10</v>
      </c>
      <c r="B47" s="268">
        <f>[3]Enero!$B$107</f>
        <v>2316.96</v>
      </c>
      <c r="C47" s="269">
        <f>[3]Febrero!$B$107</f>
        <v>1739.27</v>
      </c>
      <c r="D47" s="269">
        <f>[3]Marzo!$B$107</f>
        <v>1745.6200000000001</v>
      </c>
      <c r="E47" s="269">
        <f>[3]Abril!$B$107</f>
        <v>1865.11</v>
      </c>
      <c r="F47" s="269">
        <f>[3]Mayo!$B$107</f>
        <v>1719.1</v>
      </c>
      <c r="G47" s="269">
        <f>[3]Junio!$B$107</f>
        <v>1909.76</v>
      </c>
      <c r="H47" s="269">
        <f>[3]Julio!$B$107</f>
        <v>3114.44</v>
      </c>
      <c r="I47" s="269">
        <f>[3]Agosto!$B$107</f>
        <v>1583.8</v>
      </c>
      <c r="J47" s="269">
        <f>[3]Septiembre!$B$107</f>
        <v>972.02</v>
      </c>
      <c r="K47" s="269">
        <f>[3]Octubre!$B$108</f>
        <v>972.01</v>
      </c>
      <c r="L47" s="269">
        <f>[3]Noviembre!$B$108</f>
        <v>4471.9799999999996</v>
      </c>
      <c r="M47" s="269">
        <f>[3]Diciembre!$B$108</f>
        <v>3971.92</v>
      </c>
      <c r="N47" s="269">
        <f>SUM(B47:M47)</f>
        <v>26381.989999999998</v>
      </c>
    </row>
    <row r="48" spans="1:26" ht="15.75" customHeight="1" x14ac:dyDescent="0.25">
      <c r="A48" s="267" t="s">
        <v>49</v>
      </c>
      <c r="B48" s="268">
        <f>[3]Enero!$B$105</f>
        <v>2317.77</v>
      </c>
      <c r="C48" s="269">
        <f>[3]Febrero!$B$105</f>
        <v>1879.51</v>
      </c>
      <c r="D48" s="269">
        <f>[3]Marzo!$B$105</f>
        <v>1772.8700000000001</v>
      </c>
      <c r="E48" s="269">
        <f>[3]Abril!B155</f>
        <v>0</v>
      </c>
      <c r="F48" s="269">
        <f>[3]Mayo!B155</f>
        <v>0</v>
      </c>
      <c r="G48" s="269">
        <f>[3]Junio!B155</f>
        <v>0</v>
      </c>
      <c r="H48" s="269">
        <f>[3]Julio!$B155</f>
        <v>0</v>
      </c>
      <c r="I48" s="269">
        <f>[3]Agosto!$B155</f>
        <v>0</v>
      </c>
      <c r="J48" s="269">
        <f>[3]Septiembre!$B155</f>
        <v>0</v>
      </c>
      <c r="K48" s="269">
        <f>[3]Octubre!$B156</f>
        <v>0</v>
      </c>
      <c r="L48" s="269">
        <f>[3]Noviembre!$B156</f>
        <v>0</v>
      </c>
      <c r="M48" s="269">
        <f>[3]Diciembre!$B156</f>
        <v>0</v>
      </c>
      <c r="N48" s="269">
        <f>SUM(B48:M48)</f>
        <v>5970.15</v>
      </c>
    </row>
    <row r="49" spans="1:14" ht="15.75" customHeight="1" x14ac:dyDescent="0.25">
      <c r="A49" s="270" t="s">
        <v>70</v>
      </c>
      <c r="B49" s="271">
        <f>[3]Enero!$B$113</f>
        <v>-0.80999999999994543</v>
      </c>
      <c r="C49" s="269">
        <f>[3]Febrero!$B$113</f>
        <v>-140.24</v>
      </c>
      <c r="D49" s="269">
        <f>[3]Marzo!$B$113</f>
        <v>-27.25</v>
      </c>
      <c r="E49" s="269">
        <f>[3]Abril!B163</f>
        <v>0</v>
      </c>
      <c r="F49" s="271">
        <f>[3]Mayo!B163</f>
        <v>0</v>
      </c>
      <c r="G49" s="271">
        <f>[3]Junio!B163</f>
        <v>0</v>
      </c>
      <c r="H49" s="271">
        <f>[3]Julio!$B163</f>
        <v>0</v>
      </c>
      <c r="I49" s="271">
        <f>[3]Agosto!$B163</f>
        <v>0</v>
      </c>
      <c r="J49" s="271">
        <f>[3]Septiembre!$B163</f>
        <v>0</v>
      </c>
      <c r="K49" s="271">
        <f>[3]Octubre!$B164</f>
        <v>0</v>
      </c>
      <c r="L49" s="271">
        <f>[3]Noviembre!$B164</f>
        <v>0</v>
      </c>
      <c r="M49" s="271">
        <f>[3]Diciembre!$B164</f>
        <v>0</v>
      </c>
      <c r="N49" s="272">
        <f>SUM(B49:M49)</f>
        <v>-168.29999999999995</v>
      </c>
    </row>
    <row r="50" spans="1:14" ht="15.75" customHeight="1" x14ac:dyDescent="0.25">
      <c r="A50" s="273" t="s">
        <v>106</v>
      </c>
      <c r="B50" s="274">
        <f>B49</f>
        <v>-0.80999999999994543</v>
      </c>
      <c r="C50" s="274">
        <f t="shared" ref="C50:M50" si="1">B50+C49</f>
        <v>-141.04999999999995</v>
      </c>
      <c r="D50" s="274">
        <f t="shared" si="1"/>
        <v>-168.29999999999995</v>
      </c>
      <c r="E50" s="274">
        <f t="shared" si="1"/>
        <v>-168.29999999999995</v>
      </c>
      <c r="F50" s="274">
        <f t="shared" si="1"/>
        <v>-168.29999999999995</v>
      </c>
      <c r="G50" s="274">
        <f t="shared" si="1"/>
        <v>-168.29999999999995</v>
      </c>
      <c r="H50" s="274">
        <f t="shared" si="1"/>
        <v>-168.29999999999995</v>
      </c>
      <c r="I50" s="274">
        <f t="shared" si="1"/>
        <v>-168.29999999999995</v>
      </c>
      <c r="J50" s="274">
        <f t="shared" si="1"/>
        <v>-168.29999999999995</v>
      </c>
      <c r="K50" s="274">
        <f t="shared" si="1"/>
        <v>-168.29999999999995</v>
      </c>
      <c r="L50" s="274">
        <f t="shared" si="1"/>
        <v>-168.29999999999995</v>
      </c>
      <c r="M50" s="274">
        <f t="shared" si="1"/>
        <v>-168.29999999999995</v>
      </c>
      <c r="N50" s="275">
        <f>N49/12</f>
        <v>-14.024999999999997</v>
      </c>
    </row>
    <row r="51" spans="1:14" ht="4.5" customHeight="1" x14ac:dyDescent="0.25">
      <c r="A51" s="261"/>
      <c r="B51" s="262"/>
      <c r="C51" s="262"/>
      <c r="D51" s="262"/>
      <c r="E51" s="262"/>
      <c r="F51" s="262"/>
      <c r="G51" s="262"/>
      <c r="H51" s="262"/>
      <c r="I51" s="262"/>
      <c r="J51" s="262"/>
      <c r="K51" s="262"/>
      <c r="L51" s="262"/>
      <c r="M51" s="262"/>
      <c r="N51" s="263"/>
    </row>
    <row r="52" spans="1:14" ht="15.75" customHeight="1" x14ac:dyDescent="0.25">
      <c r="A52" s="264">
        <v>2019</v>
      </c>
      <c r="B52" s="265" t="s">
        <v>72</v>
      </c>
      <c r="C52" s="265" t="s">
        <v>73</v>
      </c>
      <c r="D52" s="265" t="s">
        <v>74</v>
      </c>
      <c r="E52" s="265" t="s">
        <v>75</v>
      </c>
      <c r="F52" s="265" t="s">
        <v>76</v>
      </c>
      <c r="G52" s="265" t="s">
        <v>77</v>
      </c>
      <c r="H52" s="265" t="s">
        <v>78</v>
      </c>
      <c r="I52" s="265" t="s">
        <v>79</v>
      </c>
      <c r="J52" s="265" t="s">
        <v>80</v>
      </c>
      <c r="K52" s="265" t="s">
        <v>81</v>
      </c>
      <c r="L52" s="265" t="s">
        <v>82</v>
      </c>
      <c r="M52" s="265" t="s">
        <v>83</v>
      </c>
      <c r="N52" s="266" t="s">
        <v>0</v>
      </c>
    </row>
    <row r="53" spans="1:14" ht="15.75" customHeight="1" x14ac:dyDescent="0.25">
      <c r="A53" s="267" t="s">
        <v>10</v>
      </c>
      <c r="B53" s="268">
        <f>[1]Enero!$B$107</f>
        <v>1338.8899999999999</v>
      </c>
      <c r="C53" s="268">
        <f>[1]Febrero!$B$107</f>
        <v>1244.68</v>
      </c>
      <c r="D53" s="268">
        <f>[1]Marzo!$B$107</f>
        <v>1510.86</v>
      </c>
      <c r="E53" s="268">
        <f>[1]Abril!$B$107</f>
        <v>1303.02</v>
      </c>
      <c r="F53" s="268">
        <f>[1]Mayo!$B$107</f>
        <v>1411.17</v>
      </c>
      <c r="G53" s="268">
        <f>[1]Junio!$B$107</f>
        <v>1181.9699999999998</v>
      </c>
      <c r="H53" s="268">
        <f>[1]Julio!$B$107</f>
        <v>817.34</v>
      </c>
      <c r="I53" s="268">
        <f>[1]Agosto!$B$107</f>
        <v>88.12</v>
      </c>
      <c r="J53" s="268">
        <f>[1]Septiembre!$B$107</f>
        <v>16.079999999999998</v>
      </c>
      <c r="K53" s="268">
        <f>[1]Octubre!$B$107</f>
        <v>898.79</v>
      </c>
      <c r="L53" s="268">
        <f>[1]Noviembre!$B$107</f>
        <v>469.06</v>
      </c>
      <c r="M53" s="268">
        <f>[1]Diciembre!$B$107</f>
        <v>875.94</v>
      </c>
      <c r="N53" s="269">
        <f>SUM(B53:M53)</f>
        <v>11155.919999999998</v>
      </c>
    </row>
    <row r="54" spans="1:14" ht="15.75" customHeight="1" x14ac:dyDescent="0.25">
      <c r="A54" s="267" t="s">
        <v>49</v>
      </c>
      <c r="B54" s="268">
        <f>[1]Enero!$B$105</f>
        <v>2605.41</v>
      </c>
      <c r="C54" s="268">
        <f>[1]Febrero!$B$105</f>
        <v>1243.92</v>
      </c>
      <c r="D54" s="268">
        <f>[1]Marzo!$B$105</f>
        <v>1424.1700000000003</v>
      </c>
      <c r="E54" s="268">
        <f>[1]Abril!$B$105</f>
        <v>1558.7400000000002</v>
      </c>
      <c r="F54" s="268">
        <f>[1]Mayo!$B$105</f>
        <v>1853.3100000000002</v>
      </c>
      <c r="G54" s="268">
        <f>[1]Junio!$B$105</f>
        <v>1083.2399999999998</v>
      </c>
      <c r="H54" s="268">
        <f>[1]Julio!$B$105</f>
        <v>1233.3899999999999</v>
      </c>
      <c r="I54" s="268">
        <f>[1]Agosto!$B$105</f>
        <v>1238.8000000000002</v>
      </c>
      <c r="J54" s="268">
        <f>[1]Septiembre!$B$105</f>
        <v>1133.45</v>
      </c>
      <c r="K54" s="268">
        <f>[1]Octubre!$B$105</f>
        <v>1672.96</v>
      </c>
      <c r="L54" s="268">
        <f>[1]Noviembre!$B$105</f>
        <v>1223.6599999999999</v>
      </c>
      <c r="M54" s="268">
        <f>[1]Diciembre!$B$105</f>
        <v>1805.81</v>
      </c>
      <c r="N54" s="269">
        <f>SUM(B54:M54)</f>
        <v>18076.86</v>
      </c>
    </row>
    <row r="55" spans="1:14" ht="15.75" customHeight="1" x14ac:dyDescent="0.25">
      <c r="A55" s="270" t="s">
        <v>70</v>
      </c>
      <c r="B55" s="271">
        <f>[1]Enero!$B$115</f>
        <v>-1266.52</v>
      </c>
      <c r="C55" s="271">
        <f>[1]Febrero!$B$115</f>
        <v>0.75999999999999091</v>
      </c>
      <c r="D55" s="271">
        <f>[1]Marzo!$B$115</f>
        <v>86.6899999999996</v>
      </c>
      <c r="E55" s="271">
        <f>[1]Abril!$B$115</f>
        <v>-255.72000000000025</v>
      </c>
      <c r="F55" s="271">
        <f>[1]Mayo!$B$115</f>
        <v>-442.1400000000001</v>
      </c>
      <c r="G55" s="271">
        <f>[1]Junio!$B$115</f>
        <v>98.730000000000018</v>
      </c>
      <c r="H55" s="271">
        <f>[1]Julio!$B$115</f>
        <v>-416.04999999999984</v>
      </c>
      <c r="I55" s="271">
        <f>[1]Agosto!$B$115</f>
        <v>-1150.6800000000003</v>
      </c>
      <c r="J55" s="271">
        <f>[1]Septiembre!$B$115</f>
        <v>-1117.3700000000001</v>
      </c>
      <c r="K55" s="271">
        <f>[1]Octubre!$B$115</f>
        <v>-774.17000000000007</v>
      </c>
      <c r="L55" s="271">
        <f>[1]Noviembre!$B$115</f>
        <v>-754.59999999999991</v>
      </c>
      <c r="M55" s="271">
        <f>[1]Diciembre!$B$115</f>
        <v>-929.86999999999989</v>
      </c>
      <c r="N55" s="272">
        <f>SUM(B55:M55)</f>
        <v>-6920.9400000000014</v>
      </c>
    </row>
    <row r="56" spans="1:14" ht="15.75" customHeight="1" x14ac:dyDescent="0.25">
      <c r="A56" s="273" t="s">
        <v>106</v>
      </c>
      <c r="B56" s="274">
        <f>B55</f>
        <v>-1266.52</v>
      </c>
      <c r="C56" s="274">
        <f t="shared" ref="C56:M56" si="2">B56+C55</f>
        <v>-1265.76</v>
      </c>
      <c r="D56" s="274">
        <f t="shared" si="2"/>
        <v>-1179.0700000000004</v>
      </c>
      <c r="E56" s="274">
        <f t="shared" si="2"/>
        <v>-1434.7900000000006</v>
      </c>
      <c r="F56" s="274">
        <f t="shared" si="2"/>
        <v>-1876.9300000000007</v>
      </c>
      <c r="G56" s="274">
        <f t="shared" si="2"/>
        <v>-1778.2000000000007</v>
      </c>
      <c r="H56" s="274">
        <f t="shared" si="2"/>
        <v>-2194.2500000000005</v>
      </c>
      <c r="I56" s="274">
        <f t="shared" si="2"/>
        <v>-3344.9300000000007</v>
      </c>
      <c r="J56" s="274">
        <f t="shared" si="2"/>
        <v>-4462.3000000000011</v>
      </c>
      <c r="K56" s="274">
        <f t="shared" si="2"/>
        <v>-5236.4700000000012</v>
      </c>
      <c r="L56" s="274">
        <f t="shared" si="2"/>
        <v>-5991.0700000000015</v>
      </c>
      <c r="M56" s="274">
        <f t="shared" si="2"/>
        <v>-6920.9400000000014</v>
      </c>
      <c r="N56" s="275">
        <f>N55/12</f>
        <v>-576.74500000000012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M5"/>
  <sheetViews>
    <sheetView workbookViewId="0">
      <selection activeCell="B2" sqref="B2:C5"/>
    </sheetView>
  </sheetViews>
  <sheetFormatPr baseColWidth="10" defaultColWidth="10.7109375" defaultRowHeight="15" x14ac:dyDescent="0.25"/>
  <cols>
    <col min="1" max="1" width="11.42578125" bestFit="1" customWidth="1"/>
  </cols>
  <sheetData>
    <row r="1" spans="1:13" ht="15.75" x14ac:dyDescent="0.25">
      <c r="A1" s="148" t="s">
        <v>107</v>
      </c>
      <c r="B1" s="171" t="s">
        <v>72</v>
      </c>
      <c r="C1" s="171" t="s">
        <v>73</v>
      </c>
      <c r="D1" s="171" t="s">
        <v>74</v>
      </c>
      <c r="E1" s="171" t="s">
        <v>75</v>
      </c>
      <c r="F1" s="171" t="s">
        <v>76</v>
      </c>
      <c r="G1" s="171" t="s">
        <v>77</v>
      </c>
      <c r="H1" s="171" t="s">
        <v>78</v>
      </c>
      <c r="I1" s="171" t="s">
        <v>79</v>
      </c>
      <c r="J1" s="171" t="s">
        <v>80</v>
      </c>
      <c r="K1" s="171" t="s">
        <v>81</v>
      </c>
      <c r="L1" s="171" t="s">
        <v>82</v>
      </c>
      <c r="M1" s="171" t="s">
        <v>83</v>
      </c>
    </row>
    <row r="2" spans="1:13" x14ac:dyDescent="0.25">
      <c r="A2" s="149" t="s">
        <v>108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</row>
    <row r="3" spans="1:13" ht="15.75" thickBot="1" x14ac:dyDescent="0.3">
      <c r="A3" s="173" t="s">
        <v>183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</row>
    <row r="4" spans="1:13" ht="15.75" thickBot="1" x14ac:dyDescent="0.3">
      <c r="A4" s="178" t="s">
        <v>109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80"/>
    </row>
    <row r="5" spans="1:13" s="172" customFormat="1" x14ac:dyDescent="0.25">
      <c r="A5" s="175" t="s">
        <v>180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7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S34"/>
  <sheetViews>
    <sheetView topLeftCell="D1" workbookViewId="0">
      <selection activeCell="D8" sqref="D8"/>
    </sheetView>
  </sheetViews>
  <sheetFormatPr baseColWidth="10" defaultColWidth="11.42578125" defaultRowHeight="15" x14ac:dyDescent="0.25"/>
  <cols>
    <col min="1" max="1" width="10.42578125" bestFit="1" customWidth="1"/>
    <col min="2" max="2" width="0.7109375" customWidth="1"/>
    <col min="3" max="3" width="11.5703125" bestFit="1" customWidth="1"/>
    <col min="5" max="5" width="10.85546875" bestFit="1" customWidth="1"/>
    <col min="6" max="6" width="0.42578125" customWidth="1"/>
    <col min="7" max="7" width="11.28515625" bestFit="1" customWidth="1"/>
    <col min="8" max="8" width="16.42578125" bestFit="1" customWidth="1"/>
    <col min="9" max="9" width="15.140625" bestFit="1" customWidth="1"/>
    <col min="10" max="10" width="12.42578125" bestFit="1" customWidth="1"/>
    <col min="11" max="11" width="0.42578125" customWidth="1"/>
    <col min="12" max="13" width="17.5703125" bestFit="1" customWidth="1"/>
    <col min="14" max="14" width="13.7109375" bestFit="1" customWidth="1"/>
    <col min="15" max="15" width="0.5703125" customWidth="1"/>
    <col min="16" max="16" width="7.28515625" bestFit="1" customWidth="1"/>
    <col min="17" max="17" width="8.42578125" bestFit="1" customWidth="1"/>
    <col min="18" max="18" width="13.42578125" bestFit="1" customWidth="1"/>
    <col min="19" max="19" width="16.140625" bestFit="1" customWidth="1"/>
  </cols>
  <sheetData>
    <row r="1" spans="1:19" x14ac:dyDescent="0.25">
      <c r="A1" s="39" t="s">
        <v>115</v>
      </c>
      <c r="P1" s="39" t="s">
        <v>36</v>
      </c>
    </row>
    <row r="2" spans="1:19" x14ac:dyDescent="0.25">
      <c r="A2" s="39" t="s">
        <v>14</v>
      </c>
      <c r="C2" s="39" t="s">
        <v>10</v>
      </c>
      <c r="D2" s="39" t="s">
        <v>14</v>
      </c>
      <c r="E2" s="39" t="s">
        <v>188</v>
      </c>
      <c r="F2" s="39"/>
      <c r="G2" s="39" t="s">
        <v>7</v>
      </c>
      <c r="H2" s="39" t="s">
        <v>192</v>
      </c>
      <c r="I2" s="39" t="s">
        <v>24</v>
      </c>
      <c r="J2" s="39" t="s">
        <v>15</v>
      </c>
      <c r="L2" s="39" t="s">
        <v>17</v>
      </c>
      <c r="M2" s="39" t="s">
        <v>35</v>
      </c>
      <c r="N2" s="39" t="s">
        <v>190</v>
      </c>
      <c r="P2" s="39" t="s">
        <v>52</v>
      </c>
      <c r="Q2" s="40" t="s">
        <v>42</v>
      </c>
      <c r="R2" s="39" t="s">
        <v>37</v>
      </c>
      <c r="S2" s="39" t="s">
        <v>100</v>
      </c>
    </row>
    <row r="3" spans="1:19" x14ac:dyDescent="0.25">
      <c r="A3" s="39" t="s">
        <v>188</v>
      </c>
      <c r="C3" s="41" t="s">
        <v>128</v>
      </c>
      <c r="D3" s="4" t="s">
        <v>7</v>
      </c>
      <c r="E3" s="4" t="s">
        <v>17</v>
      </c>
      <c r="F3" s="44"/>
      <c r="G3" s="3" t="s">
        <v>182</v>
      </c>
      <c r="H3" s="2" t="s">
        <v>50</v>
      </c>
      <c r="I3" s="2" t="s">
        <v>65</v>
      </c>
      <c r="J3" s="2" t="s">
        <v>32</v>
      </c>
      <c r="L3" s="2" t="s">
        <v>65</v>
      </c>
      <c r="M3" s="2" t="s">
        <v>65</v>
      </c>
      <c r="N3" s="2" t="s">
        <v>174</v>
      </c>
      <c r="P3" s="5" t="s">
        <v>165</v>
      </c>
      <c r="Q3" s="5" t="s">
        <v>165</v>
      </c>
      <c r="R3" s="5" t="s">
        <v>118</v>
      </c>
      <c r="S3" s="5" t="s">
        <v>196</v>
      </c>
    </row>
    <row r="4" spans="1:19" x14ac:dyDescent="0.25">
      <c r="A4" s="39" t="s">
        <v>36</v>
      </c>
      <c r="C4" s="41" t="s">
        <v>177</v>
      </c>
      <c r="D4" s="4" t="s">
        <v>192</v>
      </c>
      <c r="E4" s="4" t="s">
        <v>35</v>
      </c>
      <c r="F4" s="44"/>
      <c r="G4" s="3" t="s">
        <v>111</v>
      </c>
      <c r="H4" s="2" t="s">
        <v>68</v>
      </c>
      <c r="I4" s="2" t="s">
        <v>25</v>
      </c>
      <c r="J4" s="2" t="s">
        <v>31</v>
      </c>
      <c r="L4" s="2" t="s">
        <v>18</v>
      </c>
      <c r="M4" s="2" t="s">
        <v>18</v>
      </c>
      <c r="N4" s="2" t="s">
        <v>166</v>
      </c>
      <c r="P4" s="5" t="s">
        <v>159</v>
      </c>
      <c r="Q4" s="5" t="s">
        <v>159</v>
      </c>
      <c r="R4" s="5" t="s">
        <v>194</v>
      </c>
      <c r="S4" s="5" t="s">
        <v>137</v>
      </c>
    </row>
    <row r="5" spans="1:19" x14ac:dyDescent="0.25">
      <c r="A5" s="39" t="s">
        <v>10</v>
      </c>
      <c r="C5" s="41" t="s">
        <v>11</v>
      </c>
      <c r="D5" s="4" t="s">
        <v>24</v>
      </c>
      <c r="E5" s="4" t="s">
        <v>190</v>
      </c>
      <c r="F5" s="45"/>
      <c r="G5" s="3" t="s">
        <v>57</v>
      </c>
      <c r="H5" s="2" t="s">
        <v>58</v>
      </c>
      <c r="I5" s="2" t="s">
        <v>193</v>
      </c>
      <c r="J5" s="2" t="s">
        <v>29</v>
      </c>
      <c r="L5" s="2" t="s">
        <v>133</v>
      </c>
      <c r="M5" s="2" t="s">
        <v>133</v>
      </c>
      <c r="N5" s="2" t="s">
        <v>154</v>
      </c>
      <c r="P5" s="5" t="s">
        <v>116</v>
      </c>
      <c r="Q5" s="5" t="s">
        <v>116</v>
      </c>
      <c r="R5" s="5" t="s">
        <v>61</v>
      </c>
      <c r="S5" s="5" t="s">
        <v>176</v>
      </c>
    </row>
    <row r="6" spans="1:19" x14ac:dyDescent="0.25">
      <c r="C6" s="41" t="s">
        <v>64</v>
      </c>
      <c r="D6" s="4" t="s">
        <v>15</v>
      </c>
      <c r="F6" s="45"/>
      <c r="G6" s="2" t="s">
        <v>45</v>
      </c>
      <c r="H6" s="2" t="s">
        <v>141</v>
      </c>
      <c r="I6" s="2" t="s">
        <v>23</v>
      </c>
      <c r="J6" s="2" t="s">
        <v>172</v>
      </c>
      <c r="L6" s="2" t="s">
        <v>63</v>
      </c>
      <c r="M6" s="2" t="s">
        <v>63</v>
      </c>
      <c r="N6" s="2" t="s">
        <v>197</v>
      </c>
      <c r="P6" s="5" t="s">
        <v>171</v>
      </c>
      <c r="Q6" s="5" t="s">
        <v>171</v>
      </c>
      <c r="R6" s="5" t="s">
        <v>138</v>
      </c>
      <c r="S6" s="5" t="s">
        <v>142</v>
      </c>
    </row>
    <row r="7" spans="1:19" x14ac:dyDescent="0.25">
      <c r="C7" s="41" t="s">
        <v>156</v>
      </c>
      <c r="F7" s="45"/>
      <c r="G7" s="2" t="s">
        <v>112</v>
      </c>
      <c r="H7" s="2" t="s">
        <v>191</v>
      </c>
      <c r="I7" s="2" t="s">
        <v>110</v>
      </c>
      <c r="J7" s="2" t="s">
        <v>162</v>
      </c>
      <c r="L7" s="185"/>
      <c r="N7" s="2" t="s">
        <v>198</v>
      </c>
      <c r="P7" s="5" t="s">
        <v>6</v>
      </c>
      <c r="Q7" s="5" t="s">
        <v>6</v>
      </c>
      <c r="R7" s="5" t="s">
        <v>101</v>
      </c>
      <c r="S7" s="5" t="s">
        <v>143</v>
      </c>
    </row>
    <row r="8" spans="1:19" x14ac:dyDescent="0.25">
      <c r="C8" s="41" t="s">
        <v>6</v>
      </c>
      <c r="F8" s="45"/>
      <c r="G8" s="2" t="s">
        <v>46</v>
      </c>
      <c r="H8" s="2" t="s">
        <v>66</v>
      </c>
      <c r="I8" s="185"/>
      <c r="L8" s="185"/>
      <c r="R8" s="5" t="s">
        <v>119</v>
      </c>
      <c r="S8" s="5" t="s">
        <v>42</v>
      </c>
    </row>
    <row r="9" spans="1:19" x14ac:dyDescent="0.25">
      <c r="G9" s="2" t="s">
        <v>21</v>
      </c>
      <c r="I9" s="185"/>
      <c r="K9" s="185"/>
      <c r="L9" s="185"/>
      <c r="R9" s="5" t="s">
        <v>173</v>
      </c>
      <c r="S9" s="5" t="s">
        <v>37</v>
      </c>
    </row>
    <row r="10" spans="1:19" x14ac:dyDescent="0.25">
      <c r="G10" s="2" t="s">
        <v>113</v>
      </c>
      <c r="I10" s="185"/>
      <c r="K10" s="185"/>
      <c r="L10" s="185"/>
      <c r="R10" s="5" t="s">
        <v>120</v>
      </c>
      <c r="S10" s="5" t="s">
        <v>184</v>
      </c>
    </row>
    <row r="11" spans="1:19" x14ac:dyDescent="0.25">
      <c r="G11" s="2" t="s">
        <v>114</v>
      </c>
      <c r="I11" s="185"/>
      <c r="K11" s="185"/>
      <c r="L11" s="185"/>
      <c r="R11" s="5" t="s">
        <v>121</v>
      </c>
      <c r="S11" s="5" t="s">
        <v>18</v>
      </c>
    </row>
    <row r="12" spans="1:19" x14ac:dyDescent="0.25">
      <c r="G12" s="2" t="s">
        <v>6</v>
      </c>
      <c r="I12" s="185"/>
      <c r="K12" s="185"/>
      <c r="L12" s="185"/>
      <c r="R12" s="5" t="s">
        <v>122</v>
      </c>
      <c r="S12" s="5" t="s">
        <v>195</v>
      </c>
    </row>
    <row r="13" spans="1:19" x14ac:dyDescent="0.25">
      <c r="I13" s="185"/>
      <c r="K13" s="185"/>
      <c r="R13" s="5" t="s">
        <v>6</v>
      </c>
      <c r="S13" s="5" t="s">
        <v>120</v>
      </c>
    </row>
    <row r="14" spans="1:19" x14ac:dyDescent="0.25">
      <c r="K14" s="185"/>
      <c r="S14" s="5" t="s">
        <v>163</v>
      </c>
    </row>
    <row r="15" spans="1:19" x14ac:dyDescent="0.25">
      <c r="E15" s="185"/>
      <c r="J15" s="185"/>
      <c r="K15" s="185"/>
      <c r="S15" s="5" t="s">
        <v>148</v>
      </c>
    </row>
    <row r="16" spans="1:19" x14ac:dyDescent="0.25">
      <c r="J16" s="185"/>
      <c r="K16" s="185"/>
      <c r="S16" s="5" t="s">
        <v>6</v>
      </c>
    </row>
    <row r="17" spans="1:11" x14ac:dyDescent="0.25">
      <c r="B17" s="185"/>
      <c r="D17" s="185"/>
      <c r="F17" s="185"/>
      <c r="K17" s="185"/>
    </row>
    <row r="19" spans="1:11" x14ac:dyDescent="0.25">
      <c r="C19" s="185"/>
    </row>
    <row r="21" spans="1:11" x14ac:dyDescent="0.25">
      <c r="A21" s="185"/>
    </row>
    <row r="22" spans="1:11" x14ac:dyDescent="0.25">
      <c r="A22" s="185"/>
    </row>
    <row r="23" spans="1:11" x14ac:dyDescent="0.25">
      <c r="A23" s="185"/>
      <c r="G23" s="186"/>
    </row>
    <row r="24" spans="1:11" x14ac:dyDescent="0.25">
      <c r="A24" s="185"/>
      <c r="G24" s="186"/>
    </row>
    <row r="25" spans="1:11" x14ac:dyDescent="0.25">
      <c r="A25" s="185"/>
      <c r="G25" s="186"/>
    </row>
    <row r="26" spans="1:11" x14ac:dyDescent="0.25">
      <c r="A26" s="185"/>
      <c r="G26" s="186"/>
    </row>
    <row r="27" spans="1:11" x14ac:dyDescent="0.25">
      <c r="A27" s="185"/>
      <c r="E27" s="185"/>
    </row>
    <row r="28" spans="1:11" x14ac:dyDescent="0.25">
      <c r="E28" s="185"/>
    </row>
    <row r="29" spans="1:11" x14ac:dyDescent="0.25">
      <c r="B29" s="185"/>
      <c r="D29" s="185"/>
      <c r="E29" s="185"/>
      <c r="F29" s="185"/>
    </row>
    <row r="30" spans="1:11" x14ac:dyDescent="0.25">
      <c r="B30" s="185"/>
      <c r="D30" s="185"/>
      <c r="E30" s="185"/>
      <c r="F30" s="185"/>
    </row>
    <row r="31" spans="1:11" x14ac:dyDescent="0.25">
      <c r="B31" s="185"/>
      <c r="C31" s="185"/>
      <c r="D31" s="185"/>
      <c r="F31" s="185"/>
    </row>
    <row r="32" spans="1:11" x14ac:dyDescent="0.25">
      <c r="B32" s="185"/>
      <c r="C32" s="185"/>
      <c r="D32" s="185"/>
      <c r="F32" s="185"/>
    </row>
    <row r="33" spans="3:3" x14ac:dyDescent="0.25">
      <c r="C33" s="185"/>
    </row>
    <row r="34" spans="3:3" x14ac:dyDescent="0.25">
      <c r="C34" s="18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N13"/>
  <sheetViews>
    <sheetView workbookViewId="0">
      <selection activeCell="N7" sqref="N7"/>
    </sheetView>
  </sheetViews>
  <sheetFormatPr baseColWidth="10" defaultColWidth="10.7109375" defaultRowHeight="15" x14ac:dyDescent="0.25"/>
  <cols>
    <col min="1" max="1" width="11.28515625" bestFit="1" customWidth="1"/>
    <col min="2" max="2" width="11.7109375" bestFit="1" customWidth="1"/>
    <col min="3" max="3" width="8.7109375" bestFit="1" customWidth="1"/>
    <col min="4" max="4" width="7" bestFit="1" customWidth="1"/>
    <col min="5" max="5" width="8.5703125" bestFit="1" customWidth="1"/>
    <col min="6" max="6" width="12.5703125" bestFit="1" customWidth="1"/>
    <col min="7" max="7" width="12.7109375" bestFit="1" customWidth="1"/>
    <col min="8" max="8" width="11.85546875" bestFit="1" customWidth="1"/>
    <col min="9" max="9" width="9.140625" bestFit="1" customWidth="1"/>
    <col min="10" max="10" width="12.7109375" bestFit="1" customWidth="1"/>
    <col min="11" max="11" width="10.5703125" bestFit="1" customWidth="1"/>
    <col min="12" max="12" width="9.42578125" bestFit="1" customWidth="1"/>
    <col min="13" max="13" width="7.7109375" bestFit="1" customWidth="1"/>
    <col min="14" max="14" width="11.7109375" bestFit="1" customWidth="1"/>
  </cols>
  <sheetData>
    <row r="1" spans="1:14" s="115" customFormat="1" ht="12.75" x14ac:dyDescent="0.2">
      <c r="A1" s="199" t="s">
        <v>39</v>
      </c>
      <c r="B1" s="199" t="s">
        <v>103</v>
      </c>
      <c r="C1" s="199" t="s">
        <v>12</v>
      </c>
      <c r="D1" s="199" t="s">
        <v>22</v>
      </c>
      <c r="E1" s="199" t="s">
        <v>28</v>
      </c>
      <c r="F1" s="199" t="s">
        <v>33</v>
      </c>
      <c r="G1" s="199" t="s">
        <v>19</v>
      </c>
      <c r="H1" s="199" t="s">
        <v>104</v>
      </c>
      <c r="I1" s="199" t="s">
        <v>53</v>
      </c>
      <c r="J1" s="199" t="s">
        <v>43</v>
      </c>
      <c r="K1" s="199" t="s">
        <v>59</v>
      </c>
      <c r="L1" s="199" t="s">
        <v>105</v>
      </c>
      <c r="M1" s="199" t="s">
        <v>30</v>
      </c>
      <c r="N1" s="199" t="s">
        <v>26</v>
      </c>
    </row>
    <row r="2" spans="1:14" x14ac:dyDescent="0.25">
      <c r="A2" s="200" t="s">
        <v>149</v>
      </c>
      <c r="B2" s="201" t="s">
        <v>139</v>
      </c>
      <c r="C2" s="202" t="s">
        <v>140</v>
      </c>
      <c r="D2" s="203" t="s">
        <v>127</v>
      </c>
      <c r="E2" s="204" t="s">
        <v>130</v>
      </c>
      <c r="F2" s="203" t="s">
        <v>204</v>
      </c>
      <c r="G2" s="205" t="s">
        <v>20</v>
      </c>
      <c r="H2" s="206" t="s">
        <v>112</v>
      </c>
      <c r="I2" s="207" t="s">
        <v>205</v>
      </c>
      <c r="J2" s="208" t="s">
        <v>44</v>
      </c>
      <c r="K2" s="209" t="s">
        <v>164</v>
      </c>
      <c r="L2" s="202" t="s">
        <v>169</v>
      </c>
      <c r="M2" s="210" t="s">
        <v>67</v>
      </c>
      <c r="N2" s="211" t="s">
        <v>175</v>
      </c>
    </row>
    <row r="3" spans="1:14" x14ac:dyDescent="0.25">
      <c r="A3" s="200" t="s">
        <v>168</v>
      </c>
      <c r="B3" s="201" t="s">
        <v>179</v>
      </c>
      <c r="C3" s="202" t="s">
        <v>132</v>
      </c>
      <c r="D3" s="203" t="s">
        <v>181</v>
      </c>
      <c r="E3" s="204" t="s">
        <v>153</v>
      </c>
      <c r="F3" s="203" t="s">
        <v>125</v>
      </c>
      <c r="G3" s="205" t="s">
        <v>51</v>
      </c>
      <c r="H3" s="206" t="s">
        <v>201</v>
      </c>
      <c r="I3" s="207" t="s">
        <v>151</v>
      </c>
      <c r="J3" s="208" t="s">
        <v>134</v>
      </c>
      <c r="K3" s="209" t="s">
        <v>62</v>
      </c>
      <c r="L3" s="202" t="s">
        <v>136</v>
      </c>
      <c r="M3" s="210" t="s">
        <v>150</v>
      </c>
      <c r="N3" s="211" t="s">
        <v>48</v>
      </c>
    </row>
    <row r="4" spans="1:14" x14ac:dyDescent="0.25">
      <c r="A4" s="200" t="s">
        <v>40</v>
      </c>
      <c r="B4" s="201" t="s">
        <v>129</v>
      </c>
      <c r="C4" s="202" t="s">
        <v>124</v>
      </c>
      <c r="D4" s="203" t="s">
        <v>23</v>
      </c>
      <c r="E4" s="204" t="s">
        <v>41</v>
      </c>
      <c r="F4" s="203" t="s">
        <v>34</v>
      </c>
      <c r="G4" s="205" t="s">
        <v>187</v>
      </c>
      <c r="H4" s="206" t="s">
        <v>117</v>
      </c>
      <c r="I4" s="207" t="s">
        <v>147</v>
      </c>
      <c r="J4" s="208" t="s">
        <v>160</v>
      </c>
      <c r="K4" s="209" t="s">
        <v>157</v>
      </c>
      <c r="L4" s="202" t="s">
        <v>158</v>
      </c>
      <c r="M4" s="210" t="s">
        <v>144</v>
      </c>
      <c r="N4" s="211" t="s">
        <v>146</v>
      </c>
    </row>
    <row r="5" spans="1:14" x14ac:dyDescent="0.25">
      <c r="A5" s="200" t="s">
        <v>185</v>
      </c>
      <c r="B5" s="201" t="s">
        <v>152</v>
      </c>
      <c r="C5" s="202" t="s">
        <v>16</v>
      </c>
      <c r="D5" s="203" t="s">
        <v>126</v>
      </c>
      <c r="E5" s="204" t="s">
        <v>203</v>
      </c>
      <c r="F5" s="203" t="s">
        <v>189</v>
      </c>
      <c r="G5" s="205" t="s">
        <v>200</v>
      </c>
      <c r="H5" s="206" t="s">
        <v>145</v>
      </c>
      <c r="I5" s="207" t="s">
        <v>186</v>
      </c>
      <c r="J5" s="208" t="s">
        <v>202</v>
      </c>
      <c r="K5" s="209" t="s">
        <v>60</v>
      </c>
      <c r="L5" s="202" t="s">
        <v>6</v>
      </c>
      <c r="M5" s="210" t="s">
        <v>6</v>
      </c>
      <c r="N5" s="211" t="s">
        <v>27</v>
      </c>
    </row>
    <row r="6" spans="1:14" x14ac:dyDescent="0.25">
      <c r="A6" s="200" t="s">
        <v>161</v>
      </c>
      <c r="B6" s="201" t="s">
        <v>131</v>
      </c>
      <c r="C6" s="202" t="s">
        <v>13</v>
      </c>
      <c r="D6" s="203" t="s">
        <v>6</v>
      </c>
      <c r="E6" s="204" t="s">
        <v>178</v>
      </c>
      <c r="F6" s="203" t="s">
        <v>135</v>
      </c>
      <c r="G6" s="205" t="s">
        <v>170</v>
      </c>
      <c r="H6" s="206" t="s">
        <v>6</v>
      </c>
      <c r="I6" s="207" t="s">
        <v>56</v>
      </c>
      <c r="J6" s="208" t="s">
        <v>6</v>
      </c>
      <c r="K6" s="209" t="s">
        <v>6</v>
      </c>
      <c r="N6" s="211" t="s">
        <v>206</v>
      </c>
    </row>
    <row r="7" spans="1:14" x14ac:dyDescent="0.25">
      <c r="A7" s="200" t="s">
        <v>6</v>
      </c>
      <c r="B7" s="201" t="s">
        <v>6</v>
      </c>
      <c r="C7" s="202" t="s">
        <v>47</v>
      </c>
      <c r="E7" s="204" t="s">
        <v>135</v>
      </c>
      <c r="G7" s="205" t="s">
        <v>6</v>
      </c>
      <c r="I7" s="207" t="s">
        <v>123</v>
      </c>
      <c r="N7" s="211" t="s">
        <v>51</v>
      </c>
    </row>
    <row r="8" spans="1:14" x14ac:dyDescent="0.25">
      <c r="I8" s="207" t="s">
        <v>54</v>
      </c>
      <c r="N8" s="211" t="s">
        <v>69</v>
      </c>
    </row>
    <row r="9" spans="1:14" x14ac:dyDescent="0.25">
      <c r="I9" s="207" t="s">
        <v>47</v>
      </c>
      <c r="N9" s="211" t="s">
        <v>167</v>
      </c>
    </row>
    <row r="10" spans="1:14" x14ac:dyDescent="0.25">
      <c r="N10" s="211" t="s">
        <v>155</v>
      </c>
    </row>
    <row r="11" spans="1:14" x14ac:dyDescent="0.25">
      <c r="N11" s="211" t="s">
        <v>38</v>
      </c>
    </row>
    <row r="12" spans="1:14" x14ac:dyDescent="0.25">
      <c r="N12" s="211" t="s">
        <v>55</v>
      </c>
    </row>
    <row r="13" spans="1:14" x14ac:dyDescent="0.25">
      <c r="N13" s="2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29</vt:i4>
      </vt:variant>
    </vt:vector>
  </HeadingPairs>
  <TitlesOfParts>
    <vt:vector size="43" baseType="lpstr">
      <vt:lpstr>Enero</vt:lpstr>
      <vt:lpstr>Febrero</vt:lpstr>
      <vt:lpstr>Gastos 2020</vt:lpstr>
      <vt:lpstr>Recibos</vt:lpstr>
      <vt:lpstr>Gasolina</vt:lpstr>
      <vt:lpstr>Alimentación</vt:lpstr>
      <vt:lpstr>Peso</vt:lpstr>
      <vt:lpstr>Gráfico general</vt:lpstr>
      <vt:lpstr>Graf. Alimentación</vt:lpstr>
      <vt:lpstr>Gráficos</vt:lpstr>
      <vt:lpstr>Anual</vt:lpstr>
      <vt:lpstr>Total</vt:lpstr>
      <vt:lpstr>aux</vt:lpstr>
      <vt:lpstr>auxalimen</vt:lpstr>
      <vt:lpstr>Alimentación</vt:lpstr>
      <vt:lpstr>Aliños</vt:lpstr>
      <vt:lpstr>Aperitivos</vt:lpstr>
      <vt:lpstr>Bebida</vt:lpstr>
      <vt:lpstr>Bebidas</vt:lpstr>
      <vt:lpstr>Carne</vt:lpstr>
      <vt:lpstr>Cereales</vt:lpstr>
      <vt:lpstr>Charcutería</vt:lpstr>
      <vt:lpstr>Comida</vt:lpstr>
      <vt:lpstr>Compras</vt:lpstr>
      <vt:lpstr>Conservas</vt:lpstr>
      <vt:lpstr>Fastfood</vt:lpstr>
      <vt:lpstr>Frutas</vt:lpstr>
      <vt:lpstr>GastosCasa</vt:lpstr>
      <vt:lpstr>Hogar</vt:lpstr>
      <vt:lpstr>Ingresos</vt:lpstr>
      <vt:lpstr>JoseMari</vt:lpstr>
      <vt:lpstr>Lácteos</vt:lpstr>
      <vt:lpstr>Lucas</vt:lpstr>
      <vt:lpstr>Obligatorios</vt:lpstr>
      <vt:lpstr>Ocio</vt:lpstr>
      <vt:lpstr>OtrosTrans</vt:lpstr>
      <vt:lpstr>Pasta</vt:lpstr>
      <vt:lpstr>Pescados</vt:lpstr>
      <vt:lpstr>Postres</vt:lpstr>
      <vt:lpstr>Recibos</vt:lpstr>
      <vt:lpstr>Transporte</vt:lpstr>
      <vt:lpstr>Verduras</vt:lpstr>
      <vt:lpstr>Viajes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lastModifiedBy>Sergio</cp:lastModifiedBy>
  <dcterms:created xsi:type="dcterms:W3CDTF">2019-11-22T11:44:52Z</dcterms:created>
  <dcterms:modified xsi:type="dcterms:W3CDTF">2020-02-16T12:53:42Z</dcterms:modified>
</cp:coreProperties>
</file>